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24226"/>
  <mc:AlternateContent xmlns:mc="http://schemas.openxmlformats.org/markup-compatibility/2006">
    <mc:Choice Requires="x15">
      <x15ac:absPath xmlns:x15ac="http://schemas.microsoft.com/office/spreadsheetml/2010/11/ac" url="/Volumes/maureen/Horiso/Order Forms/"/>
    </mc:Choice>
  </mc:AlternateContent>
  <xr:revisionPtr revIDLastSave="0" documentId="13_ncr:1_{227DE952-AB22-2145-B1A2-9E6E5A3DC677}" xr6:coauthVersionLast="47" xr6:coauthVersionMax="47" xr10:uidLastSave="{00000000-0000-0000-0000-000000000000}"/>
  <bookViews>
    <workbookView xWindow="0" yWindow="500" windowWidth="35840" windowHeight="19740" tabRatio="873" xr2:uid="{00000000-000D-0000-FFFF-FFFF00000000}"/>
  </bookViews>
  <sheets>
    <sheet name="EVB Order Form" sheetId="52" r:id="rId1"/>
    <sheet name="Data" sheetId="7" state="veryHidden" r:id="rId2"/>
    <sheet name="Sheet1" sheetId="4" state="hidden" r:id="rId3"/>
    <sheet name="Cable Positions" sheetId="61" r:id="rId4"/>
    <sheet name="Components Order Form" sheetId="49" r:id="rId5"/>
    <sheet name="Components Positions 1" sheetId="27" state="hidden" r:id="rId6"/>
  </sheets>
  <externalReferences>
    <externalReference r:id="rId7"/>
    <externalReference r:id="rId8"/>
    <externalReference r:id="rId9"/>
  </externalReferences>
  <definedNames>
    <definedName name="_xlnm._FilterDatabase" localSheetId="0" hidden="1">'EVB Order Form'!#REF!</definedName>
    <definedName name="bend">Sheet1!$H$1:$H$2</definedName>
    <definedName name="bracket">Sheet1!$E$1:$E$10</definedName>
    <definedName name="cable" localSheetId="5">'Components Positions 1'!#REF!,'Components Positions 1'!#REF!,'Components Positions 1'!$A$16:$F$16,'Components Positions 1'!$H$16:$M$16,'Components Positions 1'!#REF!,'Components Positions 1'!#REF!,'Components Positions 1'!#REF!,'Components Positions 1'!#REF!</definedName>
    <definedName name="color" localSheetId="3">'[1]Sheet3 (2)'!$H$1:$H$7</definedName>
    <definedName name="color">Data!$H$2:$H$8</definedName>
    <definedName name="color\">Data!$H$2:$H$8</definedName>
    <definedName name="colour">Sheet1!$C$1:$C$3</definedName>
    <definedName name="combo">[2]Data!$G$14:$G$16</definedName>
    <definedName name="control">Sheet1!$F$1:$F$2</definedName>
    <definedName name="Daylight" comment="Slat Daylight Orientation">Data!$Q$1:$Q$12</definedName>
    <definedName name="DISCOUNT">'EVB Order Form'!$R$3</definedName>
    <definedName name="exten">Data!$E$2:$E$5</definedName>
    <definedName name="extent" localSheetId="3">'[1]Sheet3 (2)'!$J$2:$J$7</definedName>
    <definedName name="extent">Data!$J$2:$J$7</definedName>
    <definedName name="fill" localSheetId="0">'EVB Order Form'!$A$1,'EVB Order Form'!#REF!,'EVB Order Form'!#REF!,'EVB Order Form'!#REF!,'EVB Order Form'!$F$1,'EVB Order Form'!$K$1,'EVB Order Form'!$P$1,'EVB Order Form'!$B$3,'EVB Order Form'!$B$4,'EVB Order Form'!$B$5,'EVB Order Form'!$F$3,'EVB Order Form'!$F$4,'EVB Order Form'!$F$5,'EVB Order Form'!$K$3,'EVB Order Form'!$K$4,'EVB Order Form'!$K$5,'EVB Order Form'!$O$3,'EVB Order Form'!$O$4,'EVB Order Form'!$O$5,'EVB Order Form'!$R$4,'EVB Order Form'!$R$5,'EVB Order Form'!$U$4,'EVB Order Form'!$U$5,'EVB Order Form'!$A$8,'EVB Order Form'!$B$8,'EVB Order Form'!$C$12,'EVB Order Form'!$D$12,'EVB Order Form'!#REF!,'EVB Order Form'!#REF!,'EVB Order Form'!#REF!,'EVB Order Form'!#REF!,'EVB Order Form'!#REF!,'EVB Order Form'!#REF!,'EVB Order Form'!#REF!,'EVB Order Form'!#REF!,'EVB Order Form'!#REF!,'EVB Order Form'!$L$9,'EVB Order Form'!$M$9,'EVB Order Form'!$N$9,'EVB Order Form'!$O$9,'EVB Order Form'!$P$9,'EVB Order Form'!$I$12,'EVB Order Form'!$L$12</definedName>
    <definedName name="finish" localSheetId="3">'[1]Sheet3 (2)'!$G$1:$G$2</definedName>
    <definedName name="finish">Data!$G$2:$G$3</definedName>
    <definedName name="fixing" localSheetId="3">'[1]Sheet3 (2)'!$F$1:$F$2</definedName>
    <definedName name="fixing">Data!$F$2:$F$3</definedName>
    <definedName name="form" comment="Form usage: For quote / Final Order">Data!$S$1:$S$3</definedName>
    <definedName name="HI">Sheet1!$E$15:$E$17</definedName>
    <definedName name="Install" comment="Installation type">Data!$N$1:$N$4</definedName>
    <definedName name="Mount" comment="Installation type using window opening as reference">Data!$O$1:$O$3</definedName>
    <definedName name="OPEN" localSheetId="3">#REF!</definedName>
    <definedName name="OPEN" localSheetId="0">#REF!</definedName>
    <definedName name="OPEN">#REF!</definedName>
    <definedName name="opening">Sheet1!$D$1:$D$3</definedName>
    <definedName name="opens" localSheetId="3">#REF!</definedName>
    <definedName name="opens" localSheetId="0">#REF!</definedName>
    <definedName name="opens">#REF!</definedName>
    <definedName name="oper" localSheetId="3">'[1]Sheet3 (2)'!$C$1:$C$2</definedName>
    <definedName name="oper">Data!$C$1:$C$9</definedName>
    <definedName name="Operation">[3]Data!$A$2:$A$3</definedName>
    <definedName name="pelm">Data!$F$2:$F$4</definedName>
    <definedName name="pelmetfinishing">[3]Data!$A$17:$A$18</definedName>
    <definedName name="perf">Data!$M$1:$M$4</definedName>
    <definedName name="Print" localSheetId="3">#REF!</definedName>
    <definedName name="Print" localSheetId="0">#REF!</definedName>
    <definedName name="Print">#REF!</definedName>
    <definedName name="_xlnm.Print_Area" localSheetId="4">'Components Order Form'!$A$1:$X$50</definedName>
    <definedName name="_xlnm.Print_Area" localSheetId="5">'Components Positions 1'!$A$1:$N$30</definedName>
    <definedName name="_xlnm.Print_Area" localSheetId="0">'EVB Order Form'!$A$1:$U$51</definedName>
    <definedName name="setup">Sheet1!$B$1:$B$2</definedName>
    <definedName name="sys">Data!$B$2:$B$4</definedName>
    <definedName name="syss" localSheetId="3">'[1]Sheet3 (2)'!$B$1:$B$4</definedName>
    <definedName name="syss">Data!$B$2:$B$5</definedName>
    <definedName name="syst">Sheet1!$A$1:$A$14</definedName>
    <definedName name="System">Sheet1!$A$1:$A$12</definedName>
    <definedName name="termi">Data!$I$3:$I$8</definedName>
    <definedName name="terminate">[3]Data!$G$3:$G$7</definedName>
    <definedName name="terms" localSheetId="3">'[1]Sheet3 (2)'!$I$1:$I$6</definedName>
    <definedName name="terms">Data!$I$3:$I$7</definedName>
    <definedName name="TILT" comment="Tilt degrees">Data!$R$1:$R$3</definedName>
    <definedName name="TRACKS" localSheetId="3">#REF!</definedName>
    <definedName name="TRACKS" localSheetId="0">#REF!</definedName>
    <definedName name="TRACKS">#REF!</definedName>
    <definedName name="Unprotect" localSheetId="3">#REF!,#REF!,#REF!,#REF!,#REF!,#REF!,#REF!,#REF!,#REF!,#REF!,#REF!,#REF!,#REF!,#REF!,#REF!,#REF!,#REF!,#REF!,#REF!,#REF!,#REF!,#REF!,#REF!,#REF!,#REF!,#REF!,#REF!,#REF!,#REF!,#REF!,#REF!</definedName>
    <definedName name="Unprotect" localSheetId="0">'EVB Order Form'!$C$1,'EVB Order Form'!$B$3:$B$5,'EVB Order Form'!$D$1,'EVB Order Form'!#REF!,'EVB Order Form'!$F$1,'EVB Order Form'!$K$1,'EVB Order Form'!$D$3:$I$5,'EVB Order Form'!$K$3:$L$5,'EVB Order Form'!$N$3:$O$5,'EVB Order Form'!$R$3,'EVB Order Form'!$R$4,'EVB Order Form'!$R$5,'EVB Order Form'!$U$4,'EVB Order Form'!$U$5,'EVB Order Form'!$A$8,'EVB Order Form'!$B$8,'EVB Order Form'!$A$11,'EVB Order Form'!$B$11,'EVB Order Form'!$C$9:$U$9,'EVB Order Form'!$C$12:$T$12,'EVB Order Form'!$B$16:$E$31,'EVB Order Form'!$G$16:$G$31,'EVB Order Form'!$I$16:$I$31,'EVB Order Form'!$K$16:$U$31,'EVB Order Form'!#REF!,'EVB Order Form'!$B$41:$G$48,'EVB Order Form'!$B$40,'EVB Order Form'!$P$41,'EVB Order Form'!#REF!,'EVB Order Form'!$O$45,'EVB Order Form'!$P$50</definedName>
    <definedName name="Unprotect">#REF!,#REF!,#REF!,#REF!,#REF!,#REF!,#REF!,#REF!,#REF!,#REF!,#REF!,#REF!,#REF!,#REF!,#REF!,#REF!,#REF!,#REF!,#REF!,#REF!,#REF!,#REF!,#REF!,#REF!,#REF!,#REF!,#REF!,#REF!,#REF!,#REF!,#REF!</definedName>
    <definedName name="Voltage" comment="Motor Voltage">Data!$P$1:$P$3</definedName>
    <definedName name="YN">Data!$D$2:$D$3</definedName>
    <definedName name="Z_661026DD_70AE_4D87_AEDD_231A7C1493DC_.wvu.Cols" localSheetId="0" hidden="1">'EVB Order Form'!$V:$XFD</definedName>
    <definedName name="Z_661026DD_70AE_4D87_AEDD_231A7C1493DC_.wvu.FilterData" localSheetId="0" hidden="1">'EVB Order Form'!#REF!</definedName>
    <definedName name="Z_661026DD_70AE_4D87_AEDD_231A7C1493DC_.wvu.PrintArea" localSheetId="5" hidden="1">'Components Positions 1'!$A$1:$N$31</definedName>
    <definedName name="Z_661026DD_70AE_4D87_AEDD_231A7C1493DC_.wvu.PrintArea" localSheetId="0" hidden="1">'EVB Order Form'!$A$1:$U$51</definedName>
    <definedName name="Z_661026DD_70AE_4D87_AEDD_231A7C1493DC_.wvu.Rows" localSheetId="0" hidden="1">'EVB Order Form'!$13:$13</definedName>
  </definedNames>
  <calcPr calcId="191029"/>
  <customWorkbookViews>
    <customWorkbookView name="print" guid="{661026DD-70AE-4D87-AEDD-231A7C1493DC}" maximized="1" xWindow="-8" yWindow="-8" windowWidth="1936" windowHeight="1056"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41" i="49" l="1"/>
  <c r="T30" i="49"/>
  <c r="T29" i="49"/>
  <c r="T28" i="49"/>
  <c r="H36" i="49"/>
  <c r="H16" i="49"/>
  <c r="S39" i="49" l="1"/>
  <c r="H27" i="49"/>
  <c r="H28" i="49"/>
  <c r="H29" i="49"/>
  <c r="U5" i="49" l="1"/>
  <c r="M5" i="49"/>
  <c r="I5" i="49"/>
  <c r="Q5" i="49"/>
  <c r="R16" i="52"/>
  <c r="P16" i="52"/>
  <c r="H26" i="49" l="1"/>
  <c r="H25" i="49"/>
  <c r="P29" i="52"/>
  <c r="P17" i="52"/>
  <c r="P18" i="52"/>
  <c r="P19" i="52"/>
  <c r="P20" i="52"/>
  <c r="P21" i="52"/>
  <c r="P22" i="52"/>
  <c r="P23" i="52"/>
  <c r="P24" i="52"/>
  <c r="P25" i="52"/>
  <c r="P26" i="52"/>
  <c r="P27" i="52"/>
  <c r="P28" i="52"/>
  <c r="R17" i="52"/>
  <c r="R18" i="52"/>
  <c r="R19" i="52"/>
  <c r="R20" i="52"/>
  <c r="R21" i="52"/>
  <c r="R22" i="52"/>
  <c r="R23" i="52"/>
  <c r="R24" i="52"/>
  <c r="R25" i="52"/>
  <c r="R26" i="52"/>
  <c r="R27" i="52"/>
  <c r="R28" i="52"/>
  <c r="R29" i="52"/>
  <c r="S27" i="52" l="1"/>
  <c r="S19" i="52"/>
  <c r="S23" i="52"/>
  <c r="S28" i="52"/>
  <c r="S24" i="52"/>
  <c r="S20" i="52"/>
  <c r="S16" i="52"/>
  <c r="S26" i="52"/>
  <c r="S22" i="52"/>
  <c r="S18" i="52"/>
  <c r="S29" i="52"/>
  <c r="S25" i="52"/>
  <c r="S21" i="52"/>
  <c r="S17" i="52"/>
  <c r="H22" i="49" l="1"/>
  <c r="H21" i="49"/>
  <c r="H20" i="49"/>
  <c r="H19" i="49"/>
  <c r="H18" i="49"/>
  <c r="H17" i="49"/>
  <c r="L3" i="7" l="1"/>
  <c r="L4" i="7"/>
  <c r="L5" i="7"/>
  <c r="L6" i="7"/>
  <c r="L7" i="7"/>
  <c r="L8" i="7"/>
  <c r="L9" i="7"/>
  <c r="L10" i="7"/>
  <c r="L11" i="7"/>
  <c r="L12" i="7"/>
  <c r="L13" i="7"/>
  <c r="L14" i="7"/>
  <c r="L15" i="7"/>
  <c r="L2" i="7"/>
  <c r="C5" i="49" l="1"/>
  <c r="U4" i="49"/>
  <c r="Q4" i="49"/>
  <c r="I4" i="49"/>
  <c r="C4" i="49"/>
  <c r="H9" i="49"/>
  <c r="T9" i="49"/>
  <c r="T10" i="49"/>
  <c r="T15" i="49"/>
  <c r="Q30" i="52"/>
  <c r="T14" i="49"/>
  <c r="T13" i="49"/>
  <c r="T11" i="49"/>
  <c r="T12" i="49"/>
  <c r="T16" i="49"/>
  <c r="T17" i="49"/>
  <c r="T18" i="49"/>
  <c r="T19" i="49"/>
  <c r="T20" i="49"/>
  <c r="T21" i="49"/>
  <c r="T27" i="49"/>
  <c r="T34" i="49"/>
  <c r="T35" i="49"/>
  <c r="T33" i="49"/>
  <c r="T26" i="49"/>
  <c r="T25" i="49"/>
  <c r="H34" i="49"/>
  <c r="H35" i="49"/>
  <c r="H37" i="49"/>
  <c r="H33" i="49"/>
  <c r="H10" i="49"/>
  <c r="H11" i="49"/>
  <c r="H12" i="49"/>
  <c r="H13" i="49"/>
  <c r="H14" i="49"/>
  <c r="H15" i="49"/>
  <c r="N1" i="27"/>
  <c r="K1" i="27"/>
  <c r="J1" i="27"/>
  <c r="H1" i="27"/>
  <c r="G1" i="27"/>
  <c r="C1" i="27"/>
  <c r="B1" i="27"/>
  <c r="A1" i="27"/>
  <c r="S42" i="49" l="1"/>
  <c r="L16" i="7"/>
  <c r="S40" i="49" l="1"/>
  <c r="F31" i="52"/>
  <c r="C31" i="52" s="1"/>
  <c r="D31" i="52" s="1"/>
  <c r="S43" i="49" l="1"/>
  <c r="S44" i="49" s="1"/>
  <c r="R30" i="52"/>
  <c r="S30" i="52" s="1"/>
  <c r="S31" i="52" s="1"/>
  <c r="S32" i="52" l="1"/>
  <c r="S33"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Sergiu C</author>
    <author>Ben Roco</author>
  </authors>
  <commentList>
    <comment ref="F1" authorId="0" shapeId="0" xr:uid="{00000000-0006-0000-0000-000001000000}">
      <text>
        <r>
          <rPr>
            <b/>
            <sz val="12"/>
            <color indexed="81"/>
            <rFont val="Tahoma"/>
            <family val="2"/>
          </rPr>
          <t>Date of order form</t>
        </r>
      </text>
    </comment>
    <comment ref="B3" authorId="0" shapeId="0" xr:uid="{00000000-0006-0000-0000-000002000000}">
      <text>
        <r>
          <rPr>
            <b/>
            <sz val="11"/>
            <color indexed="81"/>
            <rFont val="Tahoma"/>
            <family val="2"/>
          </rPr>
          <t>Purchase order number</t>
        </r>
      </text>
    </comment>
    <comment ref="Q3" authorId="1" shapeId="0" xr:uid="{8B19720F-5380-444A-990F-9373F834D82A}">
      <text>
        <r>
          <rPr>
            <sz val="12"/>
            <color rgb="FF000000"/>
            <rFont val="Tahoma"/>
            <family val="2"/>
          </rPr>
          <t xml:space="preserve">DISCOUNT:
</t>
        </r>
        <r>
          <rPr>
            <sz val="12"/>
            <color rgb="FF000000"/>
            <rFont val="Tahoma"/>
            <family val="2"/>
          </rPr>
          <t xml:space="preserve">
</t>
        </r>
        <r>
          <rPr>
            <sz val="12"/>
            <color rgb="FF000000"/>
            <rFont val="Tahoma"/>
            <family val="2"/>
          </rPr>
          <t>Enter your agreed discount rate here.</t>
        </r>
        <r>
          <rPr>
            <b/>
            <sz val="9"/>
            <color rgb="FF000000"/>
            <rFont val="Tahoma"/>
            <family val="2"/>
          </rPr>
          <t xml:space="preserve">
</t>
        </r>
      </text>
    </comment>
    <comment ref="B4" authorId="0" shapeId="0" xr:uid="{00000000-0006-0000-0000-000004000000}">
      <text>
        <r>
          <rPr>
            <b/>
            <sz val="12"/>
            <color indexed="81"/>
            <rFont val="Tahoma"/>
            <family val="2"/>
          </rPr>
          <t>Company name</t>
        </r>
      </text>
    </comment>
    <comment ref="D6" authorId="1" shapeId="0" xr:uid="{00000000-0006-0000-0000-000006000000}">
      <text>
        <r>
          <rPr>
            <sz val="20"/>
            <color rgb="FF000000"/>
            <rFont val="Tahoma"/>
            <family val="2"/>
          </rPr>
          <t xml:space="preserve">Slat Colour
</t>
        </r>
        <r>
          <rPr>
            <sz val="20"/>
            <color rgb="FF000000"/>
            <rFont val="Tahoma"/>
            <family val="2"/>
          </rPr>
          <t xml:space="preserve">
</t>
        </r>
        <r>
          <rPr>
            <sz val="20"/>
            <color rgb="FF000000"/>
            <rFont val="Tahoma"/>
            <family val="2"/>
          </rPr>
          <t>Mark an "X" under your Colour choice.</t>
        </r>
      </text>
    </comment>
    <comment ref="L6" authorId="1" shapeId="0" xr:uid="{00000000-0006-0000-0000-000007000000}">
      <text>
        <r>
          <rPr>
            <sz val="22"/>
            <color rgb="FF000000"/>
            <rFont val="Tahoma"/>
            <family val="2"/>
          </rPr>
          <t xml:space="preserve">Base Rail Colour
</t>
        </r>
        <r>
          <rPr>
            <sz val="22"/>
            <color rgb="FF000000"/>
            <rFont val="Tahoma"/>
            <family val="2"/>
          </rPr>
          <t xml:space="preserve">
</t>
        </r>
        <r>
          <rPr>
            <sz val="22"/>
            <color rgb="FF000000"/>
            <rFont val="Tahoma"/>
            <family val="2"/>
          </rPr>
          <t>Mark an "X" under your Colour choice.</t>
        </r>
        <r>
          <rPr>
            <sz val="9"/>
            <color rgb="FF000000"/>
            <rFont val="Tahoma"/>
            <family val="2"/>
          </rPr>
          <t xml:space="preserve">
</t>
        </r>
      </text>
    </comment>
    <comment ref="T6" authorId="0" shapeId="0" xr:uid="{3FE39F5D-CF89-49F5-ACA6-69554732E7E1}">
      <text>
        <r>
          <rPr>
            <sz val="12"/>
            <color indexed="81"/>
            <rFont val="Tahoma"/>
            <family val="2"/>
          </rPr>
          <t xml:space="preserve">Select Headrail orientation:
Open at bottom- mandatory for exterior applications
Open at top-recommended for interior applications
</t>
        </r>
      </text>
    </comment>
    <comment ref="C7" authorId="0" shapeId="0" xr:uid="{00000000-0006-0000-0000-000009000000}">
      <text>
        <r>
          <rPr>
            <sz val="12"/>
            <color rgb="FF000000"/>
            <rFont val="Tahoma"/>
            <family val="2"/>
          </rPr>
          <t xml:space="preserve">Cable guide:
</t>
        </r>
        <r>
          <rPr>
            <sz val="12"/>
            <color rgb="FF000000"/>
            <rFont val="Tahoma"/>
            <family val="2"/>
          </rPr>
          <t xml:space="preserve">&gt; SOLID SLATS
</t>
        </r>
        <r>
          <rPr>
            <sz val="12"/>
            <color rgb="FF000000"/>
            <rFont val="Tahoma"/>
            <family val="2"/>
          </rPr>
          <t xml:space="preserve">&gt; PERFORATED 6% </t>
        </r>
      </text>
    </comment>
    <comment ref="E13" authorId="0" shapeId="0" xr:uid="{00000000-0006-0000-0000-00000B000000}">
      <text>
        <r>
          <rPr>
            <sz val="12"/>
            <color indexed="81"/>
            <rFont val="Tahoma"/>
            <family val="2"/>
          </rPr>
          <t>Final Pelmet width.
No factory deductions will be made.</t>
        </r>
      </text>
    </comment>
    <comment ref="O30" authorId="1" shapeId="0" xr:uid="{00000000-0006-0000-0000-00000C000000}">
      <text>
        <r>
          <rPr>
            <b/>
            <sz val="26"/>
            <color indexed="81"/>
            <rFont val="Tahoma"/>
            <family val="2"/>
          </rPr>
          <t xml:space="preserve">Select shipping location from
Drop-Down Menu. </t>
        </r>
      </text>
    </comment>
    <comment ref="M47" authorId="1" shapeId="0" xr:uid="{00000000-0006-0000-0000-00000D000000}">
      <text>
        <r>
          <rPr>
            <b/>
            <sz val="14"/>
            <color indexed="81"/>
            <rFont val="Tahoma"/>
            <family val="2"/>
          </rPr>
          <t>ALL ORDERS MUST BE VERIFIED WITH YOUR  NAME OR DIGITAL SIGNATURE BEFORE HORISO CAN PROCESS THIS 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Sergiu C</author>
  </authors>
  <commentList>
    <comment ref="H1" authorId="0" shapeId="0" xr:uid="{00000000-0006-0000-0600-000001000000}">
      <text>
        <r>
          <rPr>
            <b/>
            <sz val="12"/>
            <color indexed="81"/>
            <rFont val="Tahoma"/>
            <family val="2"/>
          </rPr>
          <t>Revision no</t>
        </r>
      </text>
    </comment>
    <comment ref="K1" authorId="0" shapeId="0" xr:uid="{00000000-0006-0000-0600-000002000000}">
      <text>
        <r>
          <rPr>
            <b/>
            <sz val="12"/>
            <color indexed="81"/>
            <rFont val="Tahoma"/>
            <family val="2"/>
          </rPr>
          <t>Date of order form</t>
        </r>
      </text>
    </comment>
    <comment ref="N1" authorId="0" shapeId="0" xr:uid="{00000000-0006-0000-0600-000003000000}">
      <text>
        <r>
          <rPr>
            <b/>
            <sz val="12"/>
            <color indexed="81"/>
            <rFont val="Tahoma"/>
            <family val="2"/>
          </rPr>
          <t xml:space="preserve">Expected delivery day </t>
        </r>
      </text>
    </comment>
  </commentList>
</comments>
</file>

<file path=xl/sharedStrings.xml><?xml version="1.0" encoding="utf-8"?>
<sst xmlns="http://schemas.openxmlformats.org/spreadsheetml/2006/main" count="375" uniqueCount="283">
  <si>
    <t>CS Standard</t>
  </si>
  <si>
    <t>KS Standard</t>
  </si>
  <si>
    <t>Centre Opening</t>
  </si>
  <si>
    <t>CS Ripplefold 80%</t>
  </si>
  <si>
    <t>CS Ripplefold 100%</t>
  </si>
  <si>
    <t>KS Ripplefold 80%</t>
  </si>
  <si>
    <t>KS Ripplefold 100%</t>
  </si>
  <si>
    <t>DS Standard</t>
  </si>
  <si>
    <t>DS Ripplefold 80%</t>
  </si>
  <si>
    <t>DS Ripplefold 100%</t>
  </si>
  <si>
    <t>CCS Standard</t>
  </si>
  <si>
    <t>CCS Ripplefold 80%</t>
  </si>
  <si>
    <t>CCS Ripplefold 100%</t>
  </si>
  <si>
    <t>Single</t>
  </si>
  <si>
    <t>Double</t>
  </si>
  <si>
    <t>White</t>
  </si>
  <si>
    <t>Black</t>
  </si>
  <si>
    <t>Custom - Provide in notes</t>
  </si>
  <si>
    <t>Stack Left</t>
  </si>
  <si>
    <t>Stack Right</t>
  </si>
  <si>
    <t>Top Fix - W/hole</t>
  </si>
  <si>
    <t>Top Fix - S/Klick</t>
  </si>
  <si>
    <t>Face Fix Single - 35mm</t>
  </si>
  <si>
    <t>Face Fix Single - 60mm</t>
  </si>
  <si>
    <t>Face Fix Single - Adjustable</t>
  </si>
  <si>
    <t>Face Fix Single - 75mm</t>
  </si>
  <si>
    <t>Face Fix Single - 100mm</t>
  </si>
  <si>
    <t>Face Fix Double - Adjustable</t>
  </si>
  <si>
    <t>Face Fix Double - 150mm</t>
  </si>
  <si>
    <t>Face Fix Double - 200mm</t>
  </si>
  <si>
    <t>Left Hand Side</t>
  </si>
  <si>
    <t>Right Hand Side</t>
  </si>
  <si>
    <t>HD Scorpio Standard</t>
  </si>
  <si>
    <t>HD Scorpio Ripplefold</t>
  </si>
  <si>
    <t>Yes (provide drawing)</t>
  </si>
  <si>
    <t>no</t>
  </si>
  <si>
    <t>ETA</t>
  </si>
  <si>
    <t>Horiso-N</t>
  </si>
  <si>
    <t>Yes</t>
  </si>
  <si>
    <t>No</t>
  </si>
  <si>
    <t>Top Fix</t>
  </si>
  <si>
    <t>Standard Face 100mm</t>
  </si>
  <si>
    <t>AK-S</t>
  </si>
  <si>
    <t>Face Fix</t>
  </si>
  <si>
    <t>Standard Face 150mm</t>
  </si>
  <si>
    <t>AK-G</t>
  </si>
  <si>
    <t>Bottom Timber</t>
  </si>
  <si>
    <t>Bottom Concrete</t>
  </si>
  <si>
    <t>Custom - Provide in Notes</t>
  </si>
  <si>
    <t>Yes - 1 Ext</t>
  </si>
  <si>
    <t>Yes - 2 Ext</t>
  </si>
  <si>
    <t>Yes - 3 Ext</t>
  </si>
  <si>
    <t>Yes - Custom</t>
  </si>
  <si>
    <t>RAL 9006 - Silver</t>
  </si>
  <si>
    <t>RAL 9007 - Silver Pearl</t>
  </si>
  <si>
    <t>RAL 9016 - White</t>
  </si>
  <si>
    <t>HOR 7140 - Bronze</t>
  </si>
  <si>
    <t>HOR 7043 - Storm Pearl</t>
  </si>
  <si>
    <t>Horiso Internal</t>
  </si>
  <si>
    <t>Bottom Top Hat</t>
  </si>
  <si>
    <t>CABLE POSITIONS</t>
  </si>
  <si>
    <t xml:space="preserve">SLAT SIZE (Select 1 only) </t>
  </si>
  <si>
    <t xml:space="preserve">SILVER PEARL </t>
  </si>
  <si>
    <t>WHITE</t>
  </si>
  <si>
    <t xml:space="preserve">DARK BROWN </t>
  </si>
  <si>
    <t xml:space="preserve">BRONZE </t>
  </si>
  <si>
    <t>GRAY</t>
  </si>
  <si>
    <t>BLACK</t>
  </si>
  <si>
    <t>L/GRAY</t>
  </si>
  <si>
    <t>D/GRAY</t>
  </si>
  <si>
    <t>Project Name:</t>
  </si>
  <si>
    <t>Billing Address:</t>
  </si>
  <si>
    <t>City:</t>
  </si>
  <si>
    <t>State:</t>
  </si>
  <si>
    <t>Country:</t>
  </si>
  <si>
    <t>At Bottom</t>
  </si>
  <si>
    <t>At top</t>
  </si>
  <si>
    <t>CLEAR ANODIZED</t>
  </si>
  <si>
    <t>SILVER</t>
  </si>
  <si>
    <t xml:space="preserve">  LADDER BRAID COLOR </t>
  </si>
  <si>
    <t>SIGNATURE:</t>
  </si>
  <si>
    <t>QTY</t>
  </si>
  <si>
    <t>COMPONENTS POSITIONS AND SPACINGS</t>
  </si>
  <si>
    <t>INTERNAL</t>
  </si>
  <si>
    <t>EXTERNAL</t>
  </si>
  <si>
    <t>INSIDE WINDOW OPENING</t>
  </si>
  <si>
    <t>OUTSIDE WINDOW OPENING</t>
  </si>
  <si>
    <t>STORM PEARL</t>
  </si>
  <si>
    <t>FORM:</t>
  </si>
  <si>
    <t>Delivery Address:</t>
  </si>
  <si>
    <t>Motor Center</t>
  </si>
  <si>
    <t>Invoice to:</t>
  </si>
  <si>
    <t>PO/Quote #</t>
  </si>
  <si>
    <t>Natural Anodized</t>
  </si>
  <si>
    <t>SLAT OMEGA PUNCH</t>
  </si>
  <si>
    <t>DISCOUNT</t>
  </si>
  <si>
    <t>110V</t>
  </si>
  <si>
    <t>230V</t>
  </si>
  <si>
    <t>10% DAYLIGHT ORIENTATION</t>
  </si>
  <si>
    <t>30% DAYLIGHT ORIENTATION</t>
  </si>
  <si>
    <t>40% DAYLIGHT ORIENTATION</t>
  </si>
  <si>
    <t>60% DAYLIGHT ORIENTATION</t>
  </si>
  <si>
    <t>70% DAYLIGHT ORIENTATION</t>
  </si>
  <si>
    <t>90% DAYLIGHT ORIENTATION</t>
  </si>
  <si>
    <t>100% DAYLIGHT ORIENTATION</t>
  </si>
  <si>
    <t>None</t>
  </si>
  <si>
    <t>Manual Crank Right</t>
  </si>
  <si>
    <t>Manual Crank Left</t>
  </si>
  <si>
    <t>STD ORIENTATION</t>
  </si>
  <si>
    <t>90 Degree STD</t>
  </si>
  <si>
    <t>Maximum Tilt</t>
  </si>
  <si>
    <t>FOR QUOTE</t>
  </si>
  <si>
    <t>FINAL ORDER</t>
  </si>
  <si>
    <t>20% DAYLIGHT ORIENTATION</t>
  </si>
  <si>
    <t>50% DAYLIGHT ORIENTATION</t>
  </si>
  <si>
    <t>80% DAYLIGHT ORIENTATION</t>
  </si>
  <si>
    <t>Components Positions 1</t>
  </si>
  <si>
    <t>Std. Perf. 6%</t>
  </si>
  <si>
    <t>Custom</t>
  </si>
  <si>
    <t>(80mm)</t>
  </si>
  <si>
    <t>(100 mm)</t>
  </si>
  <si>
    <t>RAL 8019 - Dark Brown</t>
  </si>
  <si>
    <t>Post Code:</t>
  </si>
  <si>
    <t>DATE</t>
  </si>
  <si>
    <t>Blind No</t>
  </si>
  <si>
    <t>Group Mark</t>
  </si>
  <si>
    <t>System Type</t>
  </si>
  <si>
    <t>Yes Ext 1</t>
  </si>
  <si>
    <t>Yes Ext 2</t>
  </si>
  <si>
    <t>Yes Ext 3</t>
  </si>
  <si>
    <t>Termination</t>
  </si>
  <si>
    <t>Fixing</t>
  </si>
  <si>
    <t>TOTAL PRICE (AUD)</t>
  </si>
  <si>
    <t>TOTAL EX GST</t>
  </si>
  <si>
    <t>GST</t>
  </si>
  <si>
    <t>TOTAL INC GST</t>
  </si>
  <si>
    <t>DATE:</t>
  </si>
  <si>
    <t>ADDRESS</t>
  </si>
  <si>
    <t>SUBRUB</t>
  </si>
  <si>
    <t>PROJECT NAME</t>
  </si>
  <si>
    <t>PROJECT MANAGER</t>
  </si>
  <si>
    <t>T</t>
  </si>
  <si>
    <t>Item Code</t>
  </si>
  <si>
    <t>Name</t>
  </si>
  <si>
    <t>Unit Price</t>
  </si>
  <si>
    <t>Price</t>
  </si>
  <si>
    <t xml:space="preserve">Hardware Components </t>
  </si>
  <si>
    <t>Elero MonoTel 2-915(white) 1CH</t>
  </si>
  <si>
    <t>Elero MonoTel 2-915(Silver) 1CH</t>
  </si>
  <si>
    <t>Elero VarioTel 2-915 (White) 5CH</t>
  </si>
  <si>
    <t>Elero VarioTel 2-915 (Silver) 5CH</t>
  </si>
  <si>
    <t>Top Hat - Bottom Termination Bracket</t>
  </si>
  <si>
    <t>Elero MultiTel 2-915 (White) 15CH</t>
  </si>
  <si>
    <t>Elero Combio JA-915 reciever (PB)</t>
  </si>
  <si>
    <t>Modulis RTS Receiver (PB)</t>
  </si>
  <si>
    <t xml:space="preserve">Acessories </t>
  </si>
  <si>
    <t>Hirschman Plug - Male</t>
  </si>
  <si>
    <t>Hirschman Plug - Female</t>
  </si>
  <si>
    <t xml:space="preserve">Sensors </t>
  </si>
  <si>
    <t>Test Lead (Incl Hirschman)</t>
  </si>
  <si>
    <t>Elero Aero 915 (Clear) Solar Wind Sensor</t>
  </si>
  <si>
    <t>Eolis Wind Sensor RTS</t>
  </si>
  <si>
    <t>Sunis Sun Sensor RTS</t>
  </si>
  <si>
    <t>Soliris Sun &amp; Wind Sensor RTS</t>
  </si>
  <si>
    <t>NOTES</t>
  </si>
  <si>
    <t>Office Use Only</t>
  </si>
  <si>
    <t>S/O No</t>
  </si>
  <si>
    <t>Sub - Total</t>
  </si>
  <si>
    <t>EVB Width (mm)</t>
  </si>
  <si>
    <t>EVB Drop (mm)</t>
  </si>
  <si>
    <t>EVB List Price</t>
  </si>
  <si>
    <t>EVB Discount Price</t>
  </si>
  <si>
    <t>(150mm)</t>
  </si>
  <si>
    <t>Pelmet List Price</t>
  </si>
  <si>
    <t>Pelmet</t>
  </si>
  <si>
    <t>Pelmet Discount Price</t>
  </si>
  <si>
    <t>JET BLACK</t>
  </si>
  <si>
    <t>Total</t>
  </si>
  <si>
    <t>PO NUMBER</t>
  </si>
  <si>
    <t>TOTAL Including GST</t>
  </si>
  <si>
    <t>SHIPPING</t>
  </si>
  <si>
    <t>Melbourne</t>
  </si>
  <si>
    <t>Brisbane</t>
  </si>
  <si>
    <t>Gold Coast</t>
  </si>
  <si>
    <t>Darwin</t>
  </si>
  <si>
    <t>Adelaide</t>
  </si>
  <si>
    <t>Perth</t>
  </si>
  <si>
    <t>Pick-up</t>
  </si>
  <si>
    <t>Aluminium extruded face fix bracket</t>
  </si>
  <si>
    <t>Horiso N / AKS gate bracket</t>
  </si>
  <si>
    <t>150mm L-Shaped Termination Bracket</t>
  </si>
  <si>
    <t>100mm L-Shaped Termination Bracket</t>
  </si>
  <si>
    <t>m8 X 50mm Swage</t>
  </si>
  <si>
    <t>m8 X 150mm Swage</t>
  </si>
  <si>
    <t>S/S Rampa Srew for Timber m8 x 18 mm</t>
  </si>
  <si>
    <t>S/S Rampa Srew for Timber m8 x 30 mm</t>
  </si>
  <si>
    <t>m8 Drop in Anchor S/S Marine Grade</t>
  </si>
  <si>
    <t>Pelmet Width (mm)</t>
  </si>
  <si>
    <t>Sales Order:</t>
  </si>
  <si>
    <t>RAL 9005 - Jet Black</t>
  </si>
  <si>
    <t xml:space="preserve">  LIFTING TAPE COLOR</t>
  </si>
  <si>
    <r>
      <rPr>
        <b/>
        <sz val="14"/>
        <rFont val="Calibri"/>
        <family val="2"/>
        <scheme val="minor"/>
      </rPr>
      <t>ALL ORDERS MUST BE VERIFIED WITH YOUR  NAME OR DIGITAL SIGNATURE BEFORE HORISO CAN PROCESS THIS ORDER.</t>
    </r>
    <r>
      <rPr>
        <sz val="20"/>
        <rFont val="Calibri"/>
        <family val="2"/>
        <scheme val="minor"/>
      </rPr>
      <t xml:space="preserve">
I hereby confirm that all information, including quantities, dimensions, finishes, accessories and prices are correct and that goods can be manufactured and delivered as per this official order form and following Horiso Australia Terms &amp; Condition of sales.
</t>
    </r>
  </si>
  <si>
    <t>Swage Only</t>
  </si>
  <si>
    <t>COMPONENTS ORDER 
FORM ATTACHED</t>
  </si>
  <si>
    <t>CABLE POSITION
FORM ATTACHED</t>
  </si>
  <si>
    <t>Yes - No Ext</t>
  </si>
  <si>
    <t>Pelmet Formular</t>
  </si>
  <si>
    <t>EVB &amp; Pelmet  TOTAL</t>
  </si>
  <si>
    <t>IF(C31&gt;1, VLOOKUP(P30,Data!X2:Y8,2,FALSE)*D31, 0)</t>
  </si>
  <si>
    <t>CUSTOMER</t>
  </si>
  <si>
    <t>POST CODE</t>
  </si>
  <si>
    <t>COUNTRY</t>
  </si>
  <si>
    <t>ORDER NOTES:</t>
  </si>
  <si>
    <t>CUSTOMER JOB NOTES:</t>
  </si>
  <si>
    <t>Solid Slat</t>
  </si>
  <si>
    <t>m8 Nylock Nut - min. Qty 10</t>
  </si>
  <si>
    <t>m8 Hex Lock Nut - min. Qty 10</t>
  </si>
  <si>
    <t>CRATE</t>
  </si>
  <si>
    <t>Remote and Receivers</t>
  </si>
  <si>
    <t>SITUO 1 Variation RTS Pure - 1CH</t>
  </si>
  <si>
    <t>SITUO 1 Variation RTS Silver - 1CH</t>
  </si>
  <si>
    <t>SITUO 5 Variation RTS Pure - 5CH</t>
  </si>
  <si>
    <t>SITUO 5 Variation RTS Silver - 5CH</t>
  </si>
  <si>
    <t>SITUO Variation Soliris RTS Pure - 1 CH</t>
  </si>
  <si>
    <t>Horiso XL gate bracket</t>
  </si>
  <si>
    <t xml:space="preserve">  HEADRAIL/ HEADBOX OPEN</t>
  </si>
  <si>
    <t>SLAT TYPE</t>
  </si>
  <si>
    <t>INSTALLATION (EXTERNAL/INTERNAL)</t>
  </si>
  <si>
    <t>DATE REQUIRED</t>
  </si>
  <si>
    <t>Contact:</t>
  </si>
  <si>
    <t>Cust. #:</t>
  </si>
  <si>
    <t>Motors</t>
  </si>
  <si>
    <r>
      <rPr>
        <b/>
        <sz val="18"/>
        <rFont val="Calibri"/>
        <family val="2"/>
        <scheme val="minor"/>
      </rPr>
      <t>ALL DIMENSIONS PROVIDED ARE FINAL CUT DIMENSIONS. NO FUTHER FACTORY DEDUCTIONS WILL BE MADE.</t>
    </r>
    <r>
      <rPr>
        <sz val="18"/>
        <rFont val="Calibri"/>
        <family val="2"/>
        <scheme val="minor"/>
      </rPr>
      <t xml:space="preserve">                                                                                                                                                                                                                                          </t>
    </r>
    <r>
      <rPr>
        <b/>
        <sz val="20"/>
        <rFont val="Calibri"/>
        <family val="2"/>
        <scheme val="minor"/>
      </rPr>
      <t>**When a Pelmet is required, please deduct 13mm minimum from each side of the Blind (26mm in total).**</t>
    </r>
    <r>
      <rPr>
        <sz val="18"/>
        <rFont val="Calibri"/>
        <family val="2"/>
        <scheme val="minor"/>
      </rPr>
      <t xml:space="preserve">
</t>
    </r>
    <r>
      <rPr>
        <b/>
        <sz val="18"/>
        <rFont val="Calibri"/>
        <family val="2"/>
        <scheme val="minor"/>
      </rPr>
      <t>THE FREIGHT SELECTOR IS AN INDICATIVE COSTING FOR FREIGHT WITHIN AUSTRALIA EXCLUDING NSW AND DOES NOT INCLUDE THE COST OF A CRATE.
A CRATE IS RECOMMENDED WHEN TOTAL BLINDS AND PELMETS EXCEED TEN UNITS.</t>
    </r>
    <r>
      <rPr>
        <sz val="18"/>
        <rFont val="Calibri"/>
        <family val="2"/>
        <scheme val="minor"/>
      </rPr>
      <t xml:space="preserve">                                                                                                                                                                                                                                                                                                                                                                                                                                                                                                                          </t>
    </r>
    <r>
      <rPr>
        <sz val="20"/>
        <rFont val="Calibri"/>
        <family val="2"/>
        <scheme val="minor"/>
      </rPr>
      <t>**</t>
    </r>
    <r>
      <rPr>
        <b/>
        <sz val="20"/>
        <rFont val="Calibri"/>
        <family val="2"/>
        <scheme val="minor"/>
      </rPr>
      <t>If you wish to arrange your own freight please select "Pick-up" and inform us with the details in the notes below.**</t>
    </r>
    <r>
      <rPr>
        <i/>
        <sz val="18"/>
        <rFont val="Calibri"/>
        <family val="2"/>
        <scheme val="minor"/>
      </rPr>
      <t xml:space="preserve">                                                                                                                                                       </t>
    </r>
    <r>
      <rPr>
        <sz val="18"/>
        <rFont val="Calibri"/>
        <family val="2"/>
        <scheme val="minor"/>
      </rPr>
      <t xml:space="preserve">                                                                                                                                                                                                                                                                                      </t>
    </r>
    <r>
      <rPr>
        <b/>
        <sz val="20"/>
        <rFont val="Calibri"/>
        <family val="2"/>
        <scheme val="minor"/>
      </rPr>
      <t xml:space="preserve">**NOTE: Blinds above 3000mm wide will automatically be provided with 3 Cables Guides, please specify if additional Cables are required on the "Cable Positions" tab**                                                                                                                                                                                                                             </t>
    </r>
  </si>
  <si>
    <t>Once filled in, please send back order form as excel not PDF</t>
  </si>
  <si>
    <t>Pelmet Finish</t>
  </si>
  <si>
    <t>XL</t>
  </si>
  <si>
    <t>Custom (call Horiso)</t>
  </si>
  <si>
    <t>Pelmet finish
(Powder Coat)</t>
  </si>
  <si>
    <t>Outside View</t>
  </si>
  <si>
    <t xml:space="preserve">* Outside view, denote cable position left to right </t>
  </si>
  <si>
    <t>Pick up:</t>
  </si>
  <si>
    <t>Elero JA 06 motor</t>
  </si>
  <si>
    <t>Elero JA 09 motor</t>
  </si>
  <si>
    <t>Elero JA 20 motor</t>
  </si>
  <si>
    <t>Somfy J4 WT motor</t>
  </si>
  <si>
    <t>EVB ORDER FORM 1.2022</t>
  </si>
  <si>
    <t>EVB COMPONENTS ORDER FORM 1.2022</t>
  </si>
  <si>
    <t xml:space="preserve">POWDER COATED BASE RAIL COLOUR (Select 1 only) </t>
  </si>
  <si>
    <t xml:space="preserve">PE SLAT COLOUR (Select 1 only) </t>
  </si>
  <si>
    <t>(SILVER)</t>
  </si>
  <si>
    <t>HOR 9006</t>
  </si>
  <si>
    <t>HOR 9007</t>
  </si>
  <si>
    <t>HOR 7043</t>
  </si>
  <si>
    <t>HOR 9016</t>
  </si>
  <si>
    <t>HOR 7140</t>
  </si>
  <si>
    <t>HOR 8019</t>
  </si>
  <si>
    <t>HOR 9005</t>
  </si>
  <si>
    <t>HOR 7021</t>
  </si>
  <si>
    <t>Yes - 4 Ext</t>
  </si>
  <si>
    <t>Geiger LC AIR GF230 Hand Held Remote - 6CH</t>
  </si>
  <si>
    <t>Geirger Air Weather Station</t>
  </si>
  <si>
    <t>3m Cable guide set</t>
  </si>
  <si>
    <t>4m Cable guide set</t>
  </si>
  <si>
    <t>5m Cable guide set</t>
  </si>
  <si>
    <t>6m Cable guide set</t>
  </si>
  <si>
    <t>7m Cable guide set</t>
  </si>
  <si>
    <t>10m Cable guide set</t>
  </si>
  <si>
    <t>Cable Guide Sets</t>
  </si>
  <si>
    <t>Geiger Air Motor surcharge</t>
  </si>
  <si>
    <t>GREY</t>
  </si>
  <si>
    <t>SILVER PEARL KINETIC</t>
  </si>
  <si>
    <t>METALLIC GREY SATIN</t>
  </si>
  <si>
    <t>PEARL WHITE</t>
  </si>
  <si>
    <t>METALLIC BRONZE SATIN</t>
  </si>
  <si>
    <t>ANOTEC MID BRONZE</t>
  </si>
  <si>
    <t>CHARCOAL</t>
  </si>
  <si>
    <t>Clear Anodised</t>
  </si>
  <si>
    <t>Silver Pearl Kinetic</t>
  </si>
  <si>
    <t>Pearl White</t>
  </si>
  <si>
    <t>Metallic Grey Satin</t>
  </si>
  <si>
    <t>Metallic Bronze Satin</t>
  </si>
  <si>
    <t>Anotec Mid Bronze</t>
  </si>
  <si>
    <t>Charcoal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</si>
</sst>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 &quot;mm&quot;\ ;\-0;;@"/>
    <numFmt numFmtId="167" formatCode="&quot;$&quot;#,##0.00"/>
  </numFmts>
  <fonts count="57" x14ac:knownFonts="1">
    <font>
      <sz val="11"/>
      <color theme="1"/>
      <name val="Calibri"/>
      <family val="2"/>
      <scheme val="minor"/>
    </font>
    <font>
      <b/>
      <sz val="11"/>
      <color theme="1"/>
      <name val="Calibri"/>
      <family val="2"/>
      <scheme val="minor"/>
    </font>
    <font>
      <sz val="10"/>
      <color theme="1"/>
      <name val="Franklin Gothic Book"/>
      <family val="2"/>
    </font>
    <font>
      <sz val="11"/>
      <color theme="1"/>
      <name val="Calibri"/>
      <family val="2"/>
      <scheme val="minor"/>
    </font>
    <font>
      <sz val="11"/>
      <color rgb="FF3F3F76"/>
      <name val="Calibri"/>
      <family val="2"/>
      <scheme val="minor"/>
    </font>
    <font>
      <b/>
      <sz val="12"/>
      <color indexed="81"/>
      <name val="Tahoma"/>
      <family val="2"/>
    </font>
    <font>
      <sz val="12"/>
      <color indexed="81"/>
      <name val="Tahoma"/>
      <family val="2"/>
    </font>
    <font>
      <b/>
      <sz val="14"/>
      <color theme="1"/>
      <name val="Calibri"/>
      <family val="2"/>
      <scheme val="minor"/>
    </font>
    <font>
      <sz val="9"/>
      <color theme="1"/>
      <name val="Calibri"/>
      <family val="2"/>
      <scheme val="minor"/>
    </font>
    <font>
      <b/>
      <sz val="16"/>
      <color theme="1"/>
      <name val="Calibri"/>
      <family val="2"/>
      <scheme val="minor"/>
    </font>
    <font>
      <sz val="10"/>
      <color theme="1"/>
      <name val="Calibri"/>
      <family val="2"/>
      <scheme val="minor"/>
    </font>
    <font>
      <sz val="11"/>
      <name val="Franklin Gothic Book"/>
      <family val="2"/>
    </font>
    <font>
      <sz val="11"/>
      <name val="Calibri"/>
      <family val="2"/>
      <scheme val="minor"/>
    </font>
    <font>
      <b/>
      <sz val="11"/>
      <color indexed="81"/>
      <name val="Tahoma"/>
      <family val="2"/>
    </font>
    <font>
      <b/>
      <sz val="10"/>
      <color theme="1"/>
      <name val="Calibri"/>
      <family val="2"/>
      <scheme val="minor"/>
    </font>
    <font>
      <u/>
      <sz val="11"/>
      <color theme="10"/>
      <name val="Calibri"/>
      <family val="2"/>
      <scheme val="minor"/>
    </font>
    <font>
      <b/>
      <sz val="11"/>
      <color theme="0"/>
      <name val="Calibri"/>
      <family val="2"/>
      <scheme val="minor"/>
    </font>
    <font>
      <sz val="12"/>
      <color theme="1"/>
      <name val="Calibri"/>
      <family val="2"/>
      <scheme val="minor"/>
    </font>
    <font>
      <b/>
      <sz val="12"/>
      <color theme="1"/>
      <name val="Calibri"/>
      <family val="2"/>
      <scheme val="minor"/>
    </font>
    <font>
      <sz val="14"/>
      <name val="Calibri"/>
      <family val="2"/>
      <scheme val="minor"/>
    </font>
    <font>
      <sz val="14"/>
      <color theme="1"/>
      <name val="Calibri"/>
      <family val="2"/>
      <scheme val="minor"/>
    </font>
    <font>
      <b/>
      <i/>
      <sz val="11"/>
      <color theme="1"/>
      <name val="Calibri"/>
      <family val="2"/>
      <scheme val="minor"/>
    </font>
    <font>
      <sz val="7"/>
      <color rgb="FF3F3F76"/>
      <name val="Calibri"/>
      <family val="2"/>
      <scheme val="minor"/>
    </font>
    <font>
      <sz val="8"/>
      <color theme="1"/>
      <name val="Calibri"/>
      <family val="2"/>
      <scheme val="minor"/>
    </font>
    <font>
      <sz val="18"/>
      <name val="Calibri"/>
      <family val="2"/>
      <scheme val="minor"/>
    </font>
    <font>
      <b/>
      <sz val="14"/>
      <name val="Calibri"/>
      <family val="2"/>
      <scheme val="minor"/>
    </font>
    <font>
      <b/>
      <sz val="16"/>
      <name val="Calibri"/>
      <family val="2"/>
      <scheme val="minor"/>
    </font>
    <font>
      <sz val="20"/>
      <name val="Calibri"/>
      <family val="2"/>
      <scheme val="minor"/>
    </font>
    <font>
      <b/>
      <sz val="18"/>
      <name val="Calibri"/>
      <family val="2"/>
      <scheme val="minor"/>
    </font>
    <font>
      <i/>
      <sz val="18"/>
      <name val="Calibri"/>
      <family val="2"/>
      <scheme val="minor"/>
    </font>
    <font>
      <b/>
      <sz val="20"/>
      <name val="Calibri"/>
      <family val="2"/>
      <scheme val="minor"/>
    </font>
    <font>
      <sz val="8"/>
      <color theme="0"/>
      <name val="Calibri"/>
      <family val="2"/>
      <scheme val="minor"/>
    </font>
    <font>
      <sz val="9"/>
      <name val="Calibri"/>
      <family val="2"/>
      <scheme val="minor"/>
    </font>
    <font>
      <sz val="10"/>
      <color theme="1"/>
      <name val="Franklin Gothic Book"/>
      <family val="2"/>
    </font>
    <font>
      <u/>
      <sz val="11"/>
      <color theme="1"/>
      <name val="Calibri"/>
      <family val="2"/>
      <scheme val="minor"/>
    </font>
    <font>
      <b/>
      <sz val="11"/>
      <color theme="0"/>
      <name val="Franklin Gothic Book"/>
      <family val="2"/>
    </font>
    <font>
      <sz val="15"/>
      <name val="Calibri"/>
      <family val="2"/>
      <scheme val="minor"/>
    </font>
    <font>
      <sz val="15"/>
      <color theme="1"/>
      <name val="Calibri"/>
      <family val="2"/>
      <scheme val="minor"/>
    </font>
    <font>
      <b/>
      <sz val="15"/>
      <color theme="1"/>
      <name val="Calibri"/>
      <family val="2"/>
      <scheme val="minor"/>
    </font>
    <font>
      <sz val="15"/>
      <color theme="0"/>
      <name val="Calibri"/>
      <family val="2"/>
      <scheme val="minor"/>
    </font>
    <font>
      <b/>
      <sz val="15"/>
      <color theme="0"/>
      <name val="Calibri"/>
      <family val="2"/>
      <scheme val="minor"/>
    </font>
    <font>
      <b/>
      <sz val="26"/>
      <color indexed="81"/>
      <name val="Tahoma"/>
      <family val="2"/>
    </font>
    <font>
      <sz val="16"/>
      <color theme="1"/>
      <name val="Calibri"/>
      <family val="2"/>
      <scheme val="minor"/>
    </font>
    <font>
      <b/>
      <sz val="14"/>
      <color indexed="81"/>
      <name val="Tahoma"/>
      <family val="2"/>
    </font>
    <font>
      <sz val="26"/>
      <name val="Calibri"/>
      <family val="2"/>
      <scheme val="minor"/>
    </font>
    <font>
      <b/>
      <sz val="8"/>
      <color theme="0"/>
      <name val="Calibri"/>
      <family val="2"/>
      <scheme val="minor"/>
    </font>
    <font>
      <sz val="16"/>
      <name val="Calibri"/>
      <family val="2"/>
      <scheme val="minor"/>
    </font>
    <font>
      <b/>
      <sz val="15"/>
      <name val="Calibri"/>
      <family val="2"/>
      <scheme val="minor"/>
    </font>
    <font>
      <b/>
      <sz val="16"/>
      <color rgb="FFFF0000"/>
      <name val="Calibri"/>
      <family val="2"/>
      <scheme val="minor"/>
    </font>
    <font>
      <sz val="9"/>
      <color theme="1"/>
      <name val="Calibri"/>
      <family val="2"/>
    </font>
    <font>
      <sz val="9"/>
      <color rgb="FF000000"/>
      <name val="Calibri"/>
      <family val="2"/>
    </font>
    <font>
      <sz val="9"/>
      <color theme="1"/>
      <name val="Calibri (Body)"/>
    </font>
    <font>
      <sz val="12"/>
      <color rgb="FF000000"/>
      <name val="Tahoma"/>
      <family val="2"/>
    </font>
    <font>
      <sz val="22"/>
      <color rgb="FF000000"/>
      <name val="Tahoma"/>
      <family val="2"/>
    </font>
    <font>
      <sz val="9"/>
      <color rgb="FF000000"/>
      <name val="Tahoma"/>
      <family val="2"/>
    </font>
    <font>
      <sz val="20"/>
      <color rgb="FF000000"/>
      <name val="Tahoma"/>
      <family val="2"/>
    </font>
    <font>
      <b/>
      <sz val="9"/>
      <color rgb="FF000000"/>
      <name val="Tahoma"/>
      <family val="2"/>
    </font>
  </fonts>
  <fills count="14">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99"/>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8613C"/>
        <bgColor indexed="64"/>
      </patternFill>
    </fill>
    <fill>
      <patternFill patternType="solid">
        <fgColor rgb="FF41291B"/>
        <bgColor indexed="64"/>
      </patternFill>
    </fill>
    <fill>
      <patternFill patternType="solid">
        <fgColor rgb="FFFFDDDD"/>
        <bgColor indexed="64"/>
      </patternFill>
    </fill>
    <fill>
      <patternFill patternType="solid">
        <fgColor rgb="FF303133"/>
        <bgColor indexed="64"/>
      </patternFill>
    </fill>
  </fills>
  <borders count="9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auto="1"/>
      </left>
      <right style="hair">
        <color auto="1"/>
      </right>
      <top style="hair">
        <color auto="1"/>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auto="1"/>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auto="1"/>
      </bottom>
      <diagonal/>
    </border>
    <border>
      <left style="medium">
        <color indexed="64"/>
      </left>
      <right style="hair">
        <color auto="1"/>
      </right>
      <top style="hair">
        <color auto="1"/>
      </top>
      <bottom/>
      <diagonal/>
    </border>
    <border>
      <left style="medium">
        <color indexed="64"/>
      </left>
      <right style="hair">
        <color indexed="64"/>
      </right>
      <top/>
      <bottom style="hair">
        <color indexed="64"/>
      </bottom>
      <diagonal/>
    </border>
    <border>
      <left style="medium">
        <color indexed="64"/>
      </left>
      <right style="hair">
        <color auto="1"/>
      </right>
      <top style="hair">
        <color auto="1"/>
      </top>
      <bottom style="hair">
        <color auto="1"/>
      </bottom>
      <diagonal/>
    </border>
    <border>
      <left style="medium">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medium">
        <color indexed="64"/>
      </top>
      <bottom style="hair">
        <color indexed="64"/>
      </bottom>
      <diagonal/>
    </border>
    <border>
      <left style="hair">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3" fillId="0" borderId="0" applyFont="0" applyFill="0" applyBorder="0" applyAlignment="0" applyProtection="0"/>
    <xf numFmtId="0" fontId="4" fillId="5" borderId="13" applyNumberFormat="0" applyAlignment="0" applyProtection="0"/>
    <xf numFmtId="0" fontId="15" fillId="0" borderId="0" applyNumberForma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cellStyleXfs>
  <cellXfs count="419">
    <xf numFmtId="0" fontId="0" fillId="0" borderId="0" xfId="0"/>
    <xf numFmtId="0" fontId="2" fillId="0" borderId="0" xfId="0" applyFont="1" applyAlignment="1">
      <alignment horizontal="center" vertical="center"/>
    </xf>
    <xf numFmtId="0" fontId="0" fillId="0" borderId="0" xfId="0" applyAlignment="1">
      <alignment horizontal="center"/>
    </xf>
    <xf numFmtId="0" fontId="11" fillId="0" borderId="0" xfId="0" applyFont="1" applyProtection="1">
      <protection hidden="1"/>
    </xf>
    <xf numFmtId="0" fontId="12" fillId="0" borderId="0" xfId="0" applyFont="1" applyAlignment="1">
      <alignment horizontal="center"/>
    </xf>
    <xf numFmtId="0" fontId="12" fillId="0" borderId="0" xfId="0" applyFont="1"/>
    <xf numFmtId="0" fontId="0" fillId="0" borderId="0" xfId="0" applyAlignment="1">
      <alignment vertical="center"/>
    </xf>
    <xf numFmtId="0" fontId="0" fillId="0" borderId="0" xfId="0" applyAlignment="1" applyProtection="1">
      <alignment vertical="center"/>
      <protection locked="0"/>
    </xf>
    <xf numFmtId="0" fontId="0" fillId="0" borderId="10" xfId="0" applyBorder="1" applyAlignment="1">
      <alignment horizontal="center"/>
    </xf>
    <xf numFmtId="0" fontId="18" fillId="4" borderId="10" xfId="0" applyFont="1" applyFill="1" applyBorder="1" applyAlignment="1">
      <alignment vertical="center"/>
    </xf>
    <xf numFmtId="0" fontId="17" fillId="3" borderId="10" xfId="0" applyFont="1" applyFill="1" applyBorder="1" applyAlignment="1">
      <alignmen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right" vertical="center"/>
    </xf>
    <xf numFmtId="0" fontId="1" fillId="4" borderId="10" xfId="0" applyFont="1" applyFill="1" applyBorder="1" applyAlignment="1">
      <alignment horizontal="right" vertical="center" wrapText="1"/>
    </xf>
    <xf numFmtId="0" fontId="17" fillId="0" borderId="0" xfId="0" applyFont="1"/>
    <xf numFmtId="0" fontId="1" fillId="0" borderId="0" xfId="0" applyFont="1"/>
    <xf numFmtId="14" fontId="22" fillId="3" borderId="10" xfId="2" applyNumberFormat="1" applyFont="1" applyFill="1" applyBorder="1" applyAlignment="1" applyProtection="1">
      <alignment horizontal="right" vertical="center"/>
    </xf>
    <xf numFmtId="0" fontId="0" fillId="0" borderId="0" xfId="0" applyAlignment="1" applyProtection="1">
      <alignment horizontal="left" vertical="center"/>
      <protection locked="0"/>
    </xf>
    <xf numFmtId="0" fontId="17" fillId="0" borderId="0" xfId="0" applyFont="1" applyAlignment="1">
      <alignment vertical="center"/>
    </xf>
    <xf numFmtId="0" fontId="7" fillId="0" borderId="0" xfId="0" applyFont="1" applyAlignment="1">
      <alignment vertical="center" wrapText="1"/>
    </xf>
    <xf numFmtId="14" fontId="18" fillId="0" borderId="0" xfId="0" applyNumberFormat="1" applyFont="1" applyAlignment="1" applyProtection="1">
      <alignment vertical="center" wrapText="1"/>
      <protection locked="0"/>
    </xf>
    <xf numFmtId="14" fontId="18" fillId="0" borderId="0" xfId="0" applyNumberFormat="1" applyFont="1" applyAlignment="1">
      <alignment horizontal="right" vertical="center" wrapText="1"/>
    </xf>
    <xf numFmtId="14" fontId="18" fillId="0" borderId="0" xfId="0" applyNumberFormat="1" applyFont="1" applyAlignment="1">
      <alignment horizontal="left" vertical="center" wrapText="1"/>
    </xf>
    <xf numFmtId="0" fontId="17" fillId="0" borderId="0" xfId="0" applyFont="1" applyAlignment="1">
      <alignment vertical="top" wrapText="1"/>
    </xf>
    <xf numFmtId="0" fontId="0" fillId="0" borderId="0" xfId="0" applyProtection="1">
      <protection hidden="1"/>
    </xf>
    <xf numFmtId="0" fontId="17" fillId="0" borderId="0" xfId="0" applyFont="1" applyAlignment="1">
      <alignment horizontal="left" vertical="center" wrapText="1"/>
    </xf>
    <xf numFmtId="0" fontId="20" fillId="0" borderId="0" xfId="0" applyFont="1" applyProtection="1">
      <protection hidden="1"/>
    </xf>
    <xf numFmtId="0" fontId="10" fillId="0" borderId="0" xfId="0" applyFont="1"/>
    <xf numFmtId="43" fontId="20" fillId="0" borderId="0" xfId="1" applyFont="1" applyFill="1" applyBorder="1" applyAlignment="1" applyProtection="1">
      <alignment vertical="center" wrapText="1"/>
    </xf>
    <xf numFmtId="0" fontId="24" fillId="0" borderId="0" xfId="3" applyFont="1" applyFill="1" applyBorder="1" applyAlignment="1" applyProtection="1">
      <alignment vertical="top" wrapText="1"/>
    </xf>
    <xf numFmtId="0" fontId="19" fillId="12" borderId="7" xfId="3" applyFont="1" applyFill="1" applyBorder="1" applyAlignment="1" applyProtection="1">
      <alignment vertical="center" wrapText="1"/>
    </xf>
    <xf numFmtId="0" fontId="27" fillId="12" borderId="0" xfId="3" applyFont="1" applyFill="1" applyBorder="1" applyAlignment="1" applyProtection="1">
      <alignment vertical="top" wrapText="1"/>
    </xf>
    <xf numFmtId="0" fontId="21" fillId="12" borderId="0" xfId="0" applyFont="1" applyFill="1" applyAlignment="1" applyProtection="1">
      <alignment horizontal="left"/>
      <protection locked="0"/>
    </xf>
    <xf numFmtId="0" fontId="21" fillId="12" borderId="3" xfId="0" applyFont="1" applyFill="1" applyBorder="1" applyAlignment="1" applyProtection="1">
      <alignment horizontal="left"/>
      <protection locked="0"/>
    </xf>
    <xf numFmtId="0" fontId="18" fillId="12" borderId="7" xfId="0" applyFont="1" applyFill="1" applyBorder="1" applyAlignment="1" applyProtection="1">
      <alignment horizontal="center" vertical="center" wrapText="1"/>
      <protection locked="0"/>
    </xf>
    <xf numFmtId="14" fontId="26" fillId="12" borderId="0" xfId="3" applyNumberFormat="1" applyFont="1" applyFill="1" applyBorder="1" applyAlignment="1" applyProtection="1">
      <alignment wrapText="1"/>
    </xf>
    <xf numFmtId="0" fontId="0" fillId="12" borderId="0" xfId="0" applyFill="1"/>
    <xf numFmtId="0" fontId="19" fillId="12" borderId="0" xfId="3" applyFont="1" applyFill="1" applyBorder="1" applyAlignment="1" applyProtection="1">
      <alignment vertical="top" wrapText="1"/>
    </xf>
    <xf numFmtId="14" fontId="18" fillId="12" borderId="7" xfId="0" applyNumberFormat="1" applyFont="1" applyFill="1" applyBorder="1" applyAlignment="1" applyProtection="1">
      <alignment horizontal="left" vertical="center" wrapText="1"/>
      <protection locked="0"/>
    </xf>
    <xf numFmtId="0" fontId="18" fillId="12" borderId="0" xfId="0" applyFont="1" applyFill="1"/>
    <xf numFmtId="0" fontId="19" fillId="12" borderId="6" xfId="3" applyFont="1" applyFill="1" applyBorder="1" applyAlignment="1" applyProtection="1">
      <alignment vertical="center" wrapText="1"/>
    </xf>
    <xf numFmtId="14" fontId="18" fillId="12" borderId="1" xfId="0" applyNumberFormat="1" applyFont="1" applyFill="1" applyBorder="1" applyAlignment="1">
      <alignment vertical="center" wrapText="1"/>
    </xf>
    <xf numFmtId="0" fontId="10" fillId="12" borderId="1" xfId="0" applyFont="1" applyFill="1" applyBorder="1" applyAlignment="1" applyProtection="1">
      <alignment horizontal="center"/>
      <protection locked="0"/>
    </xf>
    <xf numFmtId="0" fontId="10" fillId="12" borderId="4" xfId="0" applyFont="1" applyFill="1" applyBorder="1" applyAlignment="1" applyProtection="1">
      <alignment horizontal="center"/>
      <protection locked="0"/>
    </xf>
    <xf numFmtId="0" fontId="0" fillId="2" borderId="0" xfId="0" applyFill="1"/>
    <xf numFmtId="0" fontId="31" fillId="2" borderId="0" xfId="0" applyFont="1" applyFill="1" applyAlignment="1">
      <alignment vertical="center"/>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37" fillId="0" borderId="36"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2" fontId="37" fillId="0" borderId="0" xfId="4" applyNumberFormat="1" applyFont="1" applyFill="1" applyBorder="1" applyAlignment="1" applyProtection="1">
      <alignment horizontal="right" vertical="center" wrapText="1"/>
    </xf>
    <xf numFmtId="44" fontId="37" fillId="0" borderId="0" xfId="4" applyFont="1" applyFill="1" applyBorder="1" applyAlignment="1" applyProtection="1">
      <alignment horizontal="center" vertical="center" wrapText="1"/>
    </xf>
    <xf numFmtId="0" fontId="38" fillId="0" borderId="10" xfId="0" applyFont="1" applyBorder="1" applyAlignment="1">
      <alignment horizontal="right" vertical="center"/>
    </xf>
    <xf numFmtId="10" fontId="38" fillId="0" borderId="10" xfId="0" applyNumberFormat="1" applyFont="1" applyBorder="1" applyAlignment="1">
      <alignment horizontal="right" vertical="center" wrapText="1"/>
    </xf>
    <xf numFmtId="0" fontId="38" fillId="0" borderId="10" xfId="0" applyFont="1" applyBorder="1" applyAlignment="1">
      <alignment horizontal="right" vertical="center" wrapText="1"/>
    </xf>
    <xf numFmtId="0" fontId="38" fillId="0" borderId="32" xfId="0" applyFont="1" applyBorder="1" applyAlignment="1">
      <alignment horizontal="right" vertical="center" wrapText="1"/>
    </xf>
    <xf numFmtId="0" fontId="38" fillId="0" borderId="32" xfId="0" applyFont="1" applyBorder="1" applyAlignment="1">
      <alignment horizontal="right" vertical="center"/>
    </xf>
    <xf numFmtId="0" fontId="37" fillId="8" borderId="26" xfId="0" applyFont="1" applyFill="1" applyBorder="1" applyAlignment="1">
      <alignment horizontal="center" vertical="center"/>
    </xf>
    <xf numFmtId="0" fontId="37" fillId="7" borderId="21" xfId="0" applyFont="1" applyFill="1" applyBorder="1" applyAlignment="1">
      <alignment horizontal="center" vertical="center"/>
    </xf>
    <xf numFmtId="0" fontId="37" fillId="9" borderId="21"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9" fillId="10" borderId="21" xfId="0" applyFont="1" applyFill="1" applyBorder="1" applyAlignment="1">
      <alignment horizontal="center" vertical="center" shrinkToFit="1"/>
    </xf>
    <xf numFmtId="0" fontId="39" fillId="11" borderId="21" xfId="0" applyFont="1" applyFill="1" applyBorder="1" applyAlignment="1">
      <alignment horizontal="center" vertical="center" wrapText="1"/>
    </xf>
    <xf numFmtId="0" fontId="39" fillId="6" borderId="21" xfId="0" applyFont="1" applyFill="1" applyBorder="1" applyAlignment="1">
      <alignment horizontal="center" vertical="center" shrinkToFit="1"/>
    </xf>
    <xf numFmtId="0" fontId="37" fillId="7" borderId="20" xfId="0" applyFont="1" applyFill="1" applyBorder="1" applyAlignment="1">
      <alignment horizontal="center" vertical="center"/>
    </xf>
    <xf numFmtId="0" fontId="37" fillId="9" borderId="20" xfId="0" applyFont="1" applyFill="1" applyBorder="1" applyAlignment="1">
      <alignment horizontal="center" vertical="center"/>
    </xf>
    <xf numFmtId="0" fontId="37" fillId="4" borderId="20" xfId="0" applyFont="1" applyFill="1" applyBorder="1" applyAlignment="1">
      <alignment horizontal="center" vertical="center"/>
    </xf>
    <xf numFmtId="0" fontId="39" fillId="10" borderId="20" xfId="0" applyFont="1" applyFill="1" applyBorder="1" applyAlignment="1">
      <alignment horizontal="center" vertical="center"/>
    </xf>
    <xf numFmtId="0" fontId="39" fillId="11" borderId="20" xfId="0" applyFont="1" applyFill="1" applyBorder="1" applyAlignment="1">
      <alignment horizontal="center" vertical="center"/>
    </xf>
    <xf numFmtId="0" fontId="39" fillId="6" borderId="20" xfId="0" applyFont="1" applyFill="1" applyBorder="1" applyAlignment="1">
      <alignment horizontal="center" vertical="center"/>
    </xf>
    <xf numFmtId="0" fontId="37" fillId="3" borderId="21" xfId="0" applyFont="1" applyFill="1" applyBorder="1" applyAlignment="1" applyProtection="1">
      <alignment horizontal="center" vertical="center"/>
      <protection locked="0"/>
    </xf>
    <xf numFmtId="0" fontId="37" fillId="3" borderId="16" xfId="0" applyFont="1" applyFill="1" applyBorder="1" applyAlignment="1" applyProtection="1">
      <alignment horizontal="center" vertical="center"/>
      <protection locked="0"/>
    </xf>
    <xf numFmtId="0" fontId="37" fillId="3" borderId="29" xfId="0" applyFont="1" applyFill="1" applyBorder="1" applyAlignment="1" applyProtection="1">
      <alignment horizontal="center" vertical="center"/>
      <protection locked="0"/>
    </xf>
    <xf numFmtId="0" fontId="37" fillId="3" borderId="19" xfId="0" applyFont="1" applyFill="1" applyBorder="1" applyAlignment="1" applyProtection="1">
      <alignment horizontal="center" vertical="center"/>
      <protection locked="0"/>
    </xf>
    <xf numFmtId="0" fontId="37" fillId="0" borderId="0" xfId="0" applyFont="1"/>
    <xf numFmtId="0" fontId="40" fillId="0" borderId="0" xfId="0" applyFont="1" applyAlignment="1">
      <alignment horizontal="center" vertical="center" wrapText="1"/>
    </xf>
    <xf numFmtId="0" fontId="14" fillId="0" borderId="10" xfId="0" applyFont="1" applyBorder="1" applyAlignment="1">
      <alignment horizontal="center" vertical="center"/>
    </xf>
    <xf numFmtId="0" fontId="1" fillId="0" borderId="10" xfId="0" applyFont="1" applyBorder="1" applyAlignment="1">
      <alignment horizontal="center" vertical="center"/>
    </xf>
    <xf numFmtId="0" fontId="0" fillId="0" borderId="2" xfId="0" applyBorder="1"/>
    <xf numFmtId="0" fontId="10" fillId="0" borderId="41"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2" xfId="0" applyFont="1" applyBorder="1" applyAlignment="1">
      <alignment horizontal="center"/>
    </xf>
    <xf numFmtId="0" fontId="8" fillId="0" borderId="2" xfId="0" applyFont="1" applyBorder="1" applyAlignment="1">
      <alignment horizontal="left"/>
    </xf>
    <xf numFmtId="167" fontId="8" fillId="0" borderId="2" xfId="0" applyNumberFormat="1" applyFont="1" applyBorder="1" applyAlignment="1">
      <alignment horizontal="center" vertical="center"/>
    </xf>
    <xf numFmtId="167" fontId="8" fillId="0" borderId="10" xfId="0" applyNumberFormat="1" applyFont="1" applyBorder="1" applyAlignment="1">
      <alignment horizontal="center"/>
    </xf>
    <xf numFmtId="0" fontId="8" fillId="0" borderId="2" xfId="0" applyFont="1" applyBorder="1" applyAlignment="1">
      <alignment horizontal="center" vertical="center"/>
    </xf>
    <xf numFmtId="0" fontId="8" fillId="0" borderId="2" xfId="0" applyFont="1" applyBorder="1" applyAlignment="1">
      <alignment vertical="center"/>
    </xf>
    <xf numFmtId="164" fontId="0" fillId="0" borderId="10" xfId="5" applyFont="1" applyBorder="1" applyAlignment="1" applyProtection="1">
      <alignment horizontal="center"/>
    </xf>
    <xf numFmtId="0" fontId="8" fillId="0" borderId="1" xfId="0" applyFont="1" applyBorder="1" applyAlignment="1">
      <alignment horizontal="center"/>
    </xf>
    <xf numFmtId="0" fontId="0" fillId="0" borderId="1" xfId="0"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64" fontId="0" fillId="0" borderId="15" xfId="0" applyNumberFormat="1" applyBorder="1" applyAlignment="1">
      <alignment horizontal="center"/>
    </xf>
    <xf numFmtId="0" fontId="0" fillId="0" borderId="11" xfId="0" applyBorder="1" applyAlignment="1">
      <alignment horizontal="center"/>
    </xf>
    <xf numFmtId="0" fontId="8" fillId="0" borderId="2" xfId="0" applyFont="1" applyBorder="1" applyAlignment="1">
      <alignment horizontal="left" vertical="center"/>
    </xf>
    <xf numFmtId="0" fontId="0" fillId="0" borderId="9" xfId="0" applyBorder="1" applyAlignment="1">
      <alignment horizontal="center"/>
    </xf>
    <xf numFmtId="0" fontId="0" fillId="0" borderId="2" xfId="0" applyBorder="1" applyAlignment="1">
      <alignment horizontal="center"/>
    </xf>
    <xf numFmtId="167" fontId="23" fillId="0" borderId="10" xfId="0" applyNumberFormat="1" applyFont="1" applyBorder="1" applyAlignment="1">
      <alignment horizontal="center"/>
    </xf>
    <xf numFmtId="0" fontId="32" fillId="0" borderId="2" xfId="0" applyFont="1" applyBorder="1" applyAlignment="1">
      <alignment horizontal="left" vertical="center"/>
    </xf>
    <xf numFmtId="0" fontId="0" fillId="0" borderId="5" xfId="0" applyBorder="1"/>
    <xf numFmtId="167" fontId="0" fillId="0" borderId="0" xfId="0" applyNumberFormat="1" applyAlignment="1">
      <alignment horizontal="center"/>
    </xf>
    <xf numFmtId="0" fontId="33" fillId="0" borderId="0" xfId="0" applyFont="1" applyAlignment="1">
      <alignment horizontal="center" vertical="center"/>
    </xf>
    <xf numFmtId="0" fontId="0" fillId="0" borderId="45" xfId="0" applyBorder="1"/>
    <xf numFmtId="0" fontId="0" fillId="0" borderId="46" xfId="0" applyBorder="1"/>
    <xf numFmtId="0" fontId="0" fillId="0" borderId="47" xfId="0" applyBorder="1"/>
    <xf numFmtId="0" fontId="8" fillId="0" borderId="10" xfId="0" applyFont="1" applyBorder="1" applyAlignment="1" applyProtection="1">
      <alignment horizontal="center"/>
      <protection locked="0"/>
    </xf>
    <xf numFmtId="0" fontId="8" fillId="0" borderId="1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34" fillId="0" borderId="12" xfId="0" applyFont="1" applyBorder="1" applyAlignment="1" applyProtection="1">
      <alignment horizontal="center"/>
      <protection locked="0"/>
    </xf>
    <xf numFmtId="0" fontId="34" fillId="0" borderId="11" xfId="0" applyFont="1" applyBorder="1" applyAlignment="1" applyProtection="1">
      <alignment horizontal="center"/>
      <protection locked="0"/>
    </xf>
    <xf numFmtId="0" fontId="0" fillId="0" borderId="1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Protection="1">
      <protection locked="0"/>
    </xf>
    <xf numFmtId="0" fontId="0" fillId="0" borderId="0" xfId="0" applyProtection="1">
      <protection locked="0"/>
    </xf>
    <xf numFmtId="0" fontId="0" fillId="0" borderId="6" xfId="0" applyBorder="1" applyProtection="1">
      <protection locked="0"/>
    </xf>
    <xf numFmtId="0" fontId="0" fillId="0" borderId="1" xfId="0" applyBorder="1" applyProtection="1">
      <protection locked="0"/>
    </xf>
    <xf numFmtId="0" fontId="0" fillId="0" borderId="4" xfId="0" applyBorder="1" applyProtection="1">
      <protection locked="0"/>
    </xf>
    <xf numFmtId="0" fontId="0" fillId="0" borderId="11" xfId="0" applyBorder="1"/>
    <xf numFmtId="0" fontId="38" fillId="4" borderId="10" xfId="0" applyFont="1" applyFill="1" applyBorder="1" applyAlignment="1">
      <alignment vertical="center"/>
    </xf>
    <xf numFmtId="0" fontId="38" fillId="4" borderId="10" xfId="0" applyFont="1" applyFill="1" applyBorder="1" applyAlignment="1">
      <alignment horizontal="center" vertical="center"/>
    </xf>
    <xf numFmtId="14" fontId="39" fillId="0" borderId="12" xfId="2" applyNumberFormat="1" applyFont="1" applyFill="1" applyBorder="1" applyAlignment="1" applyProtection="1">
      <alignment vertical="center"/>
      <protection locked="0"/>
    </xf>
    <xf numFmtId="14" fontId="39" fillId="0" borderId="11" xfId="2" applyNumberFormat="1" applyFont="1" applyFill="1" applyBorder="1" applyAlignment="1" applyProtection="1">
      <alignment vertical="center"/>
      <protection locked="0"/>
    </xf>
    <xf numFmtId="0" fontId="39" fillId="0" borderId="2" xfId="0" applyFont="1" applyBorder="1"/>
    <xf numFmtId="0" fontId="38" fillId="0" borderId="10" xfId="0" applyFont="1" applyBorder="1" applyAlignment="1">
      <alignment horizontal="left" vertical="center"/>
    </xf>
    <xf numFmtId="0" fontId="38" fillId="0" borderId="32" xfId="0" applyFont="1" applyBorder="1" applyAlignment="1">
      <alignment horizontal="left" vertical="center" wrapText="1"/>
    </xf>
    <xf numFmtId="0" fontId="37" fillId="3" borderId="53" xfId="0" applyFont="1" applyFill="1" applyBorder="1" applyAlignment="1" applyProtection="1">
      <alignment horizontal="center" vertical="center"/>
      <protection locked="0"/>
    </xf>
    <xf numFmtId="0" fontId="37" fillId="0" borderId="54" xfId="0" applyFont="1" applyBorder="1" applyAlignment="1" applyProtection="1">
      <alignment horizontal="center" vertical="center" wrapText="1"/>
      <protection locked="0"/>
    </xf>
    <xf numFmtId="0" fontId="20" fillId="0" borderId="7" xfId="0" applyFont="1" applyBorder="1" applyAlignment="1">
      <alignment vertical="center"/>
    </xf>
    <xf numFmtId="0" fontId="17" fillId="0" borderId="7" xfId="0" applyFont="1" applyBorder="1"/>
    <xf numFmtId="0" fontId="17" fillId="0" borderId="9" xfId="0" applyFont="1" applyBorder="1"/>
    <xf numFmtId="0" fontId="0" fillId="0" borderId="1" xfId="0" applyBorder="1" applyAlignment="1">
      <alignment horizontal="left"/>
    </xf>
    <xf numFmtId="165" fontId="0" fillId="0" borderId="8" xfId="0" applyNumberFormat="1" applyBorder="1" applyAlignment="1">
      <alignment horizontal="center"/>
    </xf>
    <xf numFmtId="0" fontId="0" fillId="0" borderId="7" xfId="0" applyBorder="1" applyAlignment="1">
      <alignment horizontal="center"/>
    </xf>
    <xf numFmtId="0" fontId="0" fillId="0" borderId="3" xfId="0" applyBorder="1" applyAlignment="1">
      <alignment horizontal="center"/>
    </xf>
    <xf numFmtId="164" fontId="37" fillId="0" borderId="36" xfId="4" applyNumberFormat="1" applyFont="1" applyFill="1" applyBorder="1" applyAlignment="1" applyProtection="1">
      <alignment horizontal="left" vertical="center" wrapText="1"/>
      <protection locked="0"/>
    </xf>
    <xf numFmtId="164" fontId="37" fillId="8" borderId="36" xfId="1" applyNumberFormat="1" applyFont="1" applyFill="1" applyBorder="1" applyAlignment="1" applyProtection="1">
      <alignment horizontal="center" vertical="center" wrapText="1"/>
    </xf>
    <xf numFmtId="164" fontId="37" fillId="0" borderId="36" xfId="1" applyNumberFormat="1" applyFont="1" applyFill="1" applyBorder="1" applyAlignment="1" applyProtection="1">
      <alignment horizontal="left" vertical="center" wrapText="1"/>
      <protection locked="0"/>
    </xf>
    <xf numFmtId="164" fontId="37" fillId="0" borderId="55" xfId="4" applyNumberFormat="1" applyFont="1" applyFill="1" applyBorder="1" applyAlignment="1" applyProtection="1">
      <alignment horizontal="left" vertical="center" wrapText="1"/>
      <protection locked="0"/>
    </xf>
    <xf numFmtId="164" fontId="37" fillId="0" borderId="55" xfId="1" applyNumberFormat="1" applyFont="1" applyFill="1" applyBorder="1" applyAlignment="1" applyProtection="1">
      <alignment horizontal="left" vertical="center" wrapText="1"/>
      <protection locked="0"/>
    </xf>
    <xf numFmtId="164" fontId="38" fillId="0" borderId="57" xfId="1" applyNumberFormat="1" applyFont="1" applyFill="1" applyBorder="1" applyAlignment="1" applyProtection="1">
      <alignment horizontal="left" vertical="center" wrapText="1"/>
    </xf>
    <xf numFmtId="164" fontId="38" fillId="0" borderId="56" xfId="4" applyNumberFormat="1" applyFont="1" applyFill="1" applyBorder="1" applyAlignment="1" applyProtection="1">
      <alignment horizontal="center" vertical="center" wrapText="1"/>
      <protection locked="0"/>
    </xf>
    <xf numFmtId="165" fontId="0" fillId="0" borderId="5" xfId="0" applyNumberFormat="1" applyBorder="1" applyAlignment="1">
      <alignment horizontal="center"/>
    </xf>
    <xf numFmtId="0" fontId="0" fillId="0" borderId="6" xfId="0" applyBorder="1" applyAlignment="1">
      <alignment horizontal="left"/>
    </xf>
    <xf numFmtId="164" fontId="8" fillId="0" borderId="10" xfId="0" applyNumberFormat="1" applyFont="1" applyBorder="1" applyAlignment="1">
      <alignment horizontal="center"/>
    </xf>
    <xf numFmtId="0" fontId="8" fillId="0" borderId="0" xfId="0" applyFont="1" applyAlignment="1">
      <alignment horizontal="left" vertical="center"/>
    </xf>
    <xf numFmtId="0" fontId="0" fillId="0" borderId="0" xfId="0" applyAlignment="1">
      <alignment horizontal="center" vertical="center"/>
    </xf>
    <xf numFmtId="164" fontId="0" fillId="0" borderId="5" xfId="0" applyNumberFormat="1" applyBorder="1" applyAlignment="1">
      <alignment horizontal="center"/>
    </xf>
    <xf numFmtId="0" fontId="0" fillId="0" borderId="7" xfId="0" applyBorder="1" applyAlignment="1">
      <alignment horizontal="right" wrapText="1"/>
    </xf>
    <xf numFmtId="0" fontId="0" fillId="0" borderId="3" xfId="0" applyBorder="1" applyAlignment="1">
      <alignment horizontal="right" wrapText="1"/>
    </xf>
    <xf numFmtId="0" fontId="0" fillId="0" borderId="6" xfId="0" applyBorder="1" applyAlignment="1">
      <alignment horizontal="right"/>
    </xf>
    <xf numFmtId="164" fontId="38" fillId="0" borderId="57" xfId="1" applyNumberFormat="1" applyFont="1" applyFill="1" applyBorder="1" applyAlignment="1" applyProtection="1">
      <alignment horizontal="center" vertical="center"/>
      <protection locked="0"/>
    </xf>
    <xf numFmtId="0" fontId="21" fillId="12" borderId="11" xfId="0" applyFont="1" applyFill="1" applyBorder="1" applyAlignment="1" applyProtection="1">
      <alignment horizontal="left"/>
      <protection locked="0"/>
    </xf>
    <xf numFmtId="0" fontId="21" fillId="12" borderId="14" xfId="0" applyFont="1" applyFill="1" applyBorder="1" applyAlignment="1" applyProtection="1">
      <alignment horizontal="left"/>
      <protection locked="0"/>
    </xf>
    <xf numFmtId="0" fontId="21" fillId="12" borderId="7" xfId="0" applyFont="1" applyFill="1" applyBorder="1" applyAlignment="1" applyProtection="1">
      <alignment horizontal="left"/>
      <protection locked="0"/>
    </xf>
    <xf numFmtId="0" fontId="10" fillId="12" borderId="6" xfId="0" applyFont="1" applyFill="1" applyBorder="1" applyAlignment="1" applyProtection="1">
      <alignment horizontal="center"/>
      <protection locked="0"/>
    </xf>
    <xf numFmtId="0" fontId="20" fillId="3" borderId="16" xfId="0" applyFont="1" applyFill="1" applyBorder="1" applyAlignment="1" applyProtection="1">
      <alignment horizontal="center" vertical="center"/>
      <protection locked="0"/>
    </xf>
    <xf numFmtId="0" fontId="38" fillId="0" borderId="4" xfId="0" applyFont="1" applyBorder="1" applyAlignment="1">
      <alignment horizontal="center" vertical="center"/>
    </xf>
    <xf numFmtId="0" fontId="37" fillId="0" borderId="10"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10" fillId="12" borderId="3" xfId="0" applyFont="1" applyFill="1" applyBorder="1" applyAlignment="1" applyProtection="1">
      <alignment horizontal="center"/>
      <protection locked="0"/>
    </xf>
    <xf numFmtId="166" fontId="37" fillId="0" borderId="0" xfId="0" applyNumberFormat="1" applyFont="1" applyAlignment="1" applyProtection="1">
      <alignment horizontal="center" vertical="center" wrapText="1"/>
      <protection locked="0"/>
    </xf>
    <xf numFmtId="0" fontId="19" fillId="12" borderId="0" xfId="3" applyFont="1" applyFill="1" applyBorder="1" applyAlignment="1" applyProtection="1">
      <alignment vertical="center" wrapText="1"/>
      <protection locked="0"/>
    </xf>
    <xf numFmtId="0" fontId="0" fillId="12" borderId="0" xfId="0" applyFill="1" applyProtection="1">
      <protection locked="0"/>
    </xf>
    <xf numFmtId="0" fontId="19" fillId="12" borderId="1" xfId="3" applyFont="1" applyFill="1" applyBorder="1" applyAlignment="1" applyProtection="1">
      <alignment vertical="center" wrapText="1"/>
      <protection locked="0"/>
    </xf>
    <xf numFmtId="0" fontId="0" fillId="12" borderId="1" xfId="0" applyFill="1" applyBorder="1" applyProtection="1">
      <protection locked="0"/>
    </xf>
    <xf numFmtId="0" fontId="37" fillId="7" borderId="60" xfId="0" applyFont="1" applyFill="1" applyBorder="1" applyAlignment="1">
      <alignment horizontal="center" vertical="center"/>
    </xf>
    <xf numFmtId="0" fontId="20" fillId="3" borderId="25" xfId="0" applyFont="1" applyFill="1" applyBorder="1" applyAlignment="1" applyProtection="1">
      <alignment horizontal="center" vertical="center"/>
      <protection locked="0"/>
    </xf>
    <xf numFmtId="0" fontId="37" fillId="8" borderId="66" xfId="0" applyFont="1" applyFill="1" applyBorder="1" applyAlignment="1">
      <alignment horizontal="center" vertical="center"/>
    </xf>
    <xf numFmtId="0" fontId="37" fillId="8" borderId="67" xfId="0" applyFont="1" applyFill="1" applyBorder="1" applyAlignment="1">
      <alignment horizontal="center" vertical="center"/>
    </xf>
    <xf numFmtId="0" fontId="37" fillId="3" borderId="68" xfId="0" applyFont="1" applyFill="1" applyBorder="1" applyAlignment="1" applyProtection="1">
      <alignment horizontal="center" vertical="center"/>
      <protection locked="0"/>
    </xf>
    <xf numFmtId="0" fontId="37" fillId="7" borderId="68" xfId="0" applyFont="1" applyFill="1" applyBorder="1" applyAlignment="1">
      <alignment horizontal="center" vertical="center"/>
    </xf>
    <xf numFmtId="0" fontId="37" fillId="3" borderId="70" xfId="0" applyFont="1" applyFill="1" applyBorder="1" applyAlignment="1" applyProtection="1">
      <alignment horizontal="center" vertical="center"/>
      <protection locked="0"/>
    </xf>
    <xf numFmtId="0" fontId="1" fillId="0" borderId="0" xfId="0" applyFont="1" applyAlignment="1">
      <alignment horizontal="left"/>
    </xf>
    <xf numFmtId="0" fontId="1" fillId="0" borderId="1" xfId="0" applyFont="1" applyBorder="1" applyAlignment="1">
      <alignment horizontal="left"/>
    </xf>
    <xf numFmtId="166" fontId="37" fillId="0" borderId="36" xfId="0" applyNumberFormat="1" applyFont="1" applyBorder="1" applyAlignment="1" applyProtection="1">
      <alignment horizontal="center" vertical="center" wrapText="1"/>
      <protection locked="0"/>
    </xf>
    <xf numFmtId="0" fontId="1" fillId="0" borderId="0" xfId="0" applyFont="1" applyAlignment="1">
      <alignment horizontal="center"/>
    </xf>
    <xf numFmtId="0" fontId="12" fillId="2" borderId="41" xfId="0" applyFont="1" applyFill="1" applyBorder="1"/>
    <xf numFmtId="0" fontId="12" fillId="2" borderId="0" xfId="0" applyFont="1" applyFill="1"/>
    <xf numFmtId="0" fontId="37" fillId="0" borderId="8" xfId="0" applyFont="1" applyBorder="1" applyAlignment="1" applyProtection="1">
      <alignment vertical="center"/>
      <protection locked="0"/>
    </xf>
    <xf numFmtId="0" fontId="37" fillId="0" borderId="2" xfId="0" applyFont="1" applyBorder="1" applyAlignment="1" applyProtection="1">
      <alignment vertical="center"/>
      <protection locked="0"/>
    </xf>
    <xf numFmtId="166" fontId="37" fillId="0" borderId="55" xfId="0" applyNumberFormat="1" applyFont="1" applyBorder="1" applyAlignment="1" applyProtection="1">
      <alignment horizontal="center" vertical="center" wrapText="1"/>
      <protection locked="0"/>
    </xf>
    <xf numFmtId="0" fontId="38" fillId="0" borderId="74" xfId="0" applyFont="1" applyBorder="1" applyAlignment="1" applyProtection="1">
      <alignment horizontal="center" vertical="center"/>
      <protection locked="0"/>
    </xf>
    <xf numFmtId="44" fontId="38" fillId="0" borderId="75" xfId="4" applyFont="1" applyFill="1" applyBorder="1" applyAlignment="1" applyProtection="1">
      <alignment horizontal="center" vertical="center"/>
      <protection locked="0"/>
    </xf>
    <xf numFmtId="44" fontId="38" fillId="0" borderId="76" xfId="4" applyFont="1" applyFill="1" applyBorder="1" applyAlignment="1" applyProtection="1">
      <alignment vertical="center"/>
      <protection locked="0"/>
    </xf>
    <xf numFmtId="0" fontId="24" fillId="0" borderId="0" xfId="3" applyFont="1" applyFill="1" applyBorder="1" applyAlignment="1" applyProtection="1">
      <alignment horizontal="left" vertical="center" wrapText="1"/>
    </xf>
    <xf numFmtId="0" fontId="38" fillId="4" borderId="11" xfId="0" applyFont="1" applyFill="1" applyBorder="1" applyAlignment="1">
      <alignment horizontal="center" vertical="center" wrapText="1"/>
    </xf>
    <xf numFmtId="0" fontId="37" fillId="3" borderId="25" xfId="0" applyFont="1" applyFill="1" applyBorder="1" applyAlignment="1" applyProtection="1">
      <alignment horizontal="center" vertical="center"/>
      <protection locked="0"/>
    </xf>
    <xf numFmtId="0" fontId="39" fillId="13" borderId="25" xfId="0" applyFont="1" applyFill="1" applyBorder="1" applyAlignment="1">
      <alignment horizontal="center" vertical="center" wrapText="1"/>
    </xf>
    <xf numFmtId="0" fontId="39" fillId="13" borderId="24" xfId="0" applyFont="1" applyFill="1" applyBorder="1" applyAlignment="1">
      <alignment horizontal="center" vertical="center"/>
    </xf>
    <xf numFmtId="0" fontId="36" fillId="12" borderId="0" xfId="3" applyFont="1" applyFill="1" applyBorder="1" applyAlignment="1" applyProtection="1">
      <alignment horizontal="left" vertical="center"/>
    </xf>
    <xf numFmtId="0" fontId="37" fillId="0" borderId="0" xfId="0" applyFont="1" applyAlignment="1">
      <alignment horizontal="left" vertical="center"/>
    </xf>
    <xf numFmtId="164" fontId="37" fillId="8" borderId="50" xfId="1" applyNumberFormat="1" applyFont="1" applyFill="1" applyBorder="1" applyAlignment="1" applyProtection="1">
      <alignment horizontal="center" vertical="center" wrapText="1"/>
    </xf>
    <xf numFmtId="0" fontId="24" fillId="0" borderId="0" xfId="3" applyFont="1" applyFill="1" applyBorder="1" applyAlignment="1" applyProtection="1">
      <alignment vertical="center" wrapText="1"/>
    </xf>
    <xf numFmtId="164" fontId="38" fillId="0" borderId="80" xfId="1" applyNumberFormat="1" applyFont="1" applyFill="1" applyBorder="1" applyAlignment="1" applyProtection="1">
      <alignment horizontal="center" vertical="center" wrapText="1"/>
    </xf>
    <xf numFmtId="0" fontId="38" fillId="0" borderId="28" xfId="0" applyFont="1" applyBorder="1" applyAlignment="1">
      <alignment horizontal="center" vertical="center" wrapText="1"/>
    </xf>
    <xf numFmtId="0" fontId="38" fillId="0" borderId="17" xfId="0" applyFont="1" applyBorder="1" applyAlignment="1">
      <alignment horizontal="center" vertical="center" wrapText="1"/>
    </xf>
    <xf numFmtId="0" fontId="37" fillId="4" borderId="73" xfId="0" applyFont="1" applyFill="1" applyBorder="1" applyAlignment="1">
      <alignment horizontal="center" vertical="center"/>
    </xf>
    <xf numFmtId="0" fontId="32" fillId="0" borderId="0" xfId="0" applyFont="1" applyAlignment="1">
      <alignment horizontal="left" vertical="center"/>
    </xf>
    <xf numFmtId="0" fontId="8" fillId="0" borderId="0" xfId="0" applyFont="1" applyAlignment="1">
      <alignment horizontal="left"/>
    </xf>
    <xf numFmtId="167" fontId="8" fillId="0" borderId="0" xfId="0" applyNumberFormat="1" applyFont="1" applyAlignment="1">
      <alignment horizontal="center"/>
    </xf>
    <xf numFmtId="167" fontId="23" fillId="0" borderId="0" xfId="0" applyNumberFormat="1" applyFont="1" applyAlignment="1">
      <alignment horizontal="center"/>
    </xf>
    <xf numFmtId="167" fontId="8" fillId="0" borderId="2" xfId="0" applyNumberFormat="1" applyFont="1" applyBorder="1"/>
    <xf numFmtId="167" fontId="49" fillId="0" borderId="5" xfId="5" applyNumberFormat="1" applyFont="1" applyFill="1" applyBorder="1" applyAlignment="1"/>
    <xf numFmtId="167" fontId="49" fillId="0" borderId="4" xfId="5" applyNumberFormat="1" applyFont="1" applyFill="1" applyBorder="1" applyAlignment="1"/>
    <xf numFmtId="0" fontId="8" fillId="0" borderId="5" xfId="0" applyFont="1" applyBorder="1" applyProtection="1">
      <protection locked="0"/>
    </xf>
    <xf numFmtId="0" fontId="8" fillId="0" borderId="4" xfId="0" applyFont="1" applyBorder="1" applyProtection="1">
      <protection locked="0"/>
    </xf>
    <xf numFmtId="167" fontId="49" fillId="0" borderId="5" xfId="5" applyNumberFormat="1" applyFont="1" applyFill="1" applyBorder="1" applyAlignment="1">
      <alignment horizontal="center"/>
    </xf>
    <xf numFmtId="167" fontId="49" fillId="0" borderId="5" xfId="0" applyNumberFormat="1" applyFont="1" applyBorder="1" applyAlignment="1">
      <alignment horizontal="center"/>
    </xf>
    <xf numFmtId="167" fontId="8" fillId="0" borderId="5" xfId="5" applyNumberFormat="1" applyFont="1" applyFill="1" applyBorder="1"/>
    <xf numFmtId="164" fontId="8" fillId="0" borderId="0" xfId="0" applyNumberFormat="1" applyFont="1" applyAlignment="1">
      <alignment horizontal="center"/>
    </xf>
    <xf numFmtId="0" fontId="8" fillId="0" borderId="2" xfId="0" applyFont="1" applyBorder="1"/>
    <xf numFmtId="167" fontId="8" fillId="0" borderId="5" xfId="0" applyNumberFormat="1" applyFont="1" applyBorder="1" applyAlignment="1">
      <alignment horizontal="center"/>
    </xf>
    <xf numFmtId="0" fontId="8" fillId="0" borderId="10" xfId="0" applyFont="1" applyBorder="1" applyAlignment="1">
      <alignment horizontal="center"/>
    </xf>
    <xf numFmtId="0" fontId="32" fillId="0" borderId="0" xfId="0" applyFont="1" applyAlignment="1" applyProtection="1">
      <alignment horizontal="center" vertical="center"/>
      <protection locked="0"/>
    </xf>
    <xf numFmtId="0" fontId="50" fillId="0" borderId="0" xfId="0" applyFont="1" applyAlignment="1">
      <alignment horizontal="center"/>
    </xf>
    <xf numFmtId="0" fontId="39" fillId="6" borderId="25" xfId="0" applyFont="1" applyFill="1" applyBorder="1" applyAlignment="1">
      <alignment horizontal="center" vertical="center" wrapText="1"/>
    </xf>
    <xf numFmtId="0" fontId="37" fillId="4" borderId="0" xfId="0" applyFont="1" applyFill="1" applyAlignment="1">
      <alignment horizontal="center" vertical="center"/>
    </xf>
    <xf numFmtId="0" fontId="37" fillId="0" borderId="84" xfId="0" applyFont="1" applyBorder="1"/>
    <xf numFmtId="0" fontId="37" fillId="0" borderId="83" xfId="0" applyFont="1" applyBorder="1"/>
    <xf numFmtId="0" fontId="37" fillId="0" borderId="85" xfId="0" applyFont="1" applyBorder="1" applyAlignment="1">
      <alignment horizontal="center" vertical="center" wrapText="1"/>
    </xf>
    <xf numFmtId="0" fontId="37" fillId="3" borderId="23" xfId="0" applyFont="1" applyFill="1" applyBorder="1" applyAlignment="1" applyProtection="1">
      <alignment vertical="center"/>
      <protection locked="0"/>
    </xf>
    <xf numFmtId="0" fontId="37" fillId="8" borderId="30" xfId="0" applyFont="1" applyFill="1" applyBorder="1" applyAlignment="1">
      <alignment horizontal="center" vertical="center"/>
    </xf>
    <xf numFmtId="0" fontId="39" fillId="6" borderId="24" xfId="0" applyFont="1" applyFill="1" applyBorder="1" applyAlignment="1">
      <alignment horizontal="center" vertical="center"/>
    </xf>
    <xf numFmtId="164" fontId="0" fillId="0" borderId="0" xfId="5" applyFont="1" applyBorder="1" applyAlignment="1" applyProtection="1">
      <alignment horizontal="center"/>
    </xf>
    <xf numFmtId="167" fontId="8" fillId="0" borderId="0" xfId="5" applyNumberFormat="1" applyFont="1" applyFill="1" applyBorder="1"/>
    <xf numFmtId="0" fontId="8" fillId="0" borderId="0" xfId="0" applyFont="1" applyProtection="1">
      <protection locked="0"/>
    </xf>
    <xf numFmtId="0" fontId="8" fillId="0" borderId="10" xfId="0" applyFont="1" applyBorder="1" applyAlignment="1">
      <alignment horizontal="left"/>
    </xf>
    <xf numFmtId="0" fontId="0" fillId="0" borderId="10" xfId="0" applyBorder="1"/>
    <xf numFmtId="0" fontId="8" fillId="0" borderId="10" xfId="0" applyFont="1" applyBorder="1" applyProtection="1">
      <protection locked="0"/>
    </xf>
    <xf numFmtId="0" fontId="8" fillId="0" borderId="5" xfId="0" applyFont="1" applyBorder="1" applyAlignment="1">
      <alignment horizontal="center"/>
    </xf>
    <xf numFmtId="167" fontId="51" fillId="0" borderId="10" xfId="5" applyNumberFormat="1" applyFont="1" applyFill="1" applyBorder="1"/>
    <xf numFmtId="0" fontId="39" fillId="10" borderId="21" xfId="0" applyFont="1" applyFill="1" applyBorder="1" applyAlignment="1">
      <alignment horizontal="center" vertical="center" wrapText="1" shrinkToFit="1"/>
    </xf>
    <xf numFmtId="0" fontId="37" fillId="7" borderId="21" xfId="0" applyFont="1" applyFill="1" applyBorder="1" applyAlignment="1">
      <alignment horizontal="center" vertical="center" wrapText="1"/>
    </xf>
    <xf numFmtId="0" fontId="38" fillId="0" borderId="48" xfId="0" applyFont="1" applyBorder="1" applyAlignment="1">
      <alignment horizontal="center" vertical="center"/>
    </xf>
    <xf numFmtId="0" fontId="38" fillId="0" borderId="11" xfId="0" applyFont="1" applyBorder="1" applyAlignment="1">
      <alignment horizontal="center" vertical="center"/>
    </xf>
    <xf numFmtId="0" fontId="38" fillId="0" borderId="14" xfId="0" applyFont="1" applyBorder="1" applyAlignment="1">
      <alignment horizontal="center" vertical="center"/>
    </xf>
    <xf numFmtId="0" fontId="38" fillId="0" borderId="49" xfId="0" applyFont="1" applyBorder="1" applyAlignment="1">
      <alignment horizontal="center" vertical="center"/>
    </xf>
    <xf numFmtId="0" fontId="38" fillId="0" borderId="1" xfId="0" applyFont="1" applyBorder="1" applyAlignment="1">
      <alignment horizontal="center" vertical="center"/>
    </xf>
    <xf numFmtId="0" fontId="38" fillId="0" borderId="4" xfId="0" applyFont="1" applyBorder="1" applyAlignment="1">
      <alignment horizontal="center" vertical="center"/>
    </xf>
    <xf numFmtId="164" fontId="38" fillId="0" borderId="10" xfId="1" applyNumberFormat="1" applyFont="1" applyFill="1" applyBorder="1" applyAlignment="1" applyProtection="1">
      <alignment horizontal="center" vertical="center" wrapText="1"/>
    </xf>
    <xf numFmtId="164" fontId="37" fillId="0" borderId="10" xfId="1" applyNumberFormat="1" applyFont="1" applyFill="1" applyBorder="1" applyAlignment="1" applyProtection="1">
      <alignment horizontal="center" vertical="center" wrapText="1"/>
    </xf>
    <xf numFmtId="164" fontId="37" fillId="8" borderId="10" xfId="1" applyNumberFormat="1" applyFont="1" applyFill="1" applyBorder="1" applyAlignment="1" applyProtection="1">
      <alignment horizontal="center" vertical="center" wrapText="1"/>
    </xf>
    <xf numFmtId="0" fontId="38" fillId="0" borderId="7" xfId="0" applyFont="1" applyBorder="1" applyAlignment="1">
      <alignment horizontal="center" vertical="center" wrapText="1"/>
    </xf>
    <xf numFmtId="0" fontId="38" fillId="0" borderId="3" xfId="0" applyFont="1" applyBorder="1" applyAlignment="1">
      <alignment horizontal="center" vertical="center" wrapText="1"/>
    </xf>
    <xf numFmtId="0" fontId="47" fillId="0" borderId="12" xfId="3" applyFont="1" applyFill="1" applyBorder="1" applyAlignment="1" applyProtection="1">
      <alignment horizontal="center" vertical="center" wrapText="1" shrinkToFit="1"/>
    </xf>
    <xf numFmtId="0" fontId="47" fillId="0" borderId="14" xfId="3" applyFont="1" applyFill="1" applyBorder="1" applyAlignment="1" applyProtection="1">
      <alignment horizontal="center" vertical="center" wrapText="1" shrinkToFit="1"/>
    </xf>
    <xf numFmtId="0" fontId="47" fillId="0" borderId="63" xfId="3" applyFont="1" applyFill="1" applyBorder="1" applyAlignment="1" applyProtection="1">
      <alignment horizontal="center" vertical="center" wrapText="1" shrinkToFit="1"/>
    </xf>
    <xf numFmtId="0" fontId="47" fillId="0" borderId="59" xfId="3" applyFont="1" applyFill="1" applyBorder="1" applyAlignment="1" applyProtection="1">
      <alignment horizontal="center" vertical="center" wrapText="1" shrinkToFit="1"/>
    </xf>
    <xf numFmtId="0" fontId="37" fillId="3" borderId="64" xfId="0" applyFont="1" applyFill="1" applyBorder="1" applyAlignment="1" applyProtection="1">
      <alignment horizontal="center" vertical="center"/>
      <protection locked="0"/>
    </xf>
    <xf numFmtId="0" fontId="37" fillId="3" borderId="62" xfId="0" applyFont="1" applyFill="1" applyBorder="1" applyAlignment="1" applyProtection="1">
      <alignment horizontal="center" vertical="center"/>
      <protection locked="0"/>
    </xf>
    <xf numFmtId="0" fontId="38" fillId="0" borderId="55" xfId="0" applyFont="1" applyBorder="1" applyAlignment="1">
      <alignment horizontal="center" vertical="center" wrapText="1"/>
    </xf>
    <xf numFmtId="0" fontId="38" fillId="0" borderId="78" xfId="0" applyFont="1" applyBorder="1" applyAlignment="1">
      <alignment horizontal="center" vertical="center" wrapText="1"/>
    </xf>
    <xf numFmtId="0" fontId="39" fillId="6" borderId="27" xfId="0" applyFont="1" applyFill="1" applyBorder="1" applyAlignment="1">
      <alignment horizontal="center" vertical="center"/>
    </xf>
    <xf numFmtId="0" fontId="39" fillId="6" borderId="34" xfId="0" applyFont="1" applyFill="1" applyBorder="1" applyAlignment="1">
      <alignment horizontal="center" vertical="center"/>
    </xf>
    <xf numFmtId="0" fontId="37" fillId="3" borderId="35" xfId="0" applyFont="1" applyFill="1" applyBorder="1" applyAlignment="1" applyProtection="1">
      <alignment horizontal="center" vertical="center"/>
      <protection locked="0"/>
    </xf>
    <xf numFmtId="0" fontId="25" fillId="0" borderId="73" xfId="3" applyFont="1" applyFill="1" applyBorder="1" applyAlignment="1" applyProtection="1">
      <alignment horizontal="center" vertical="center" wrapText="1"/>
    </xf>
    <xf numFmtId="0" fontId="46" fillId="0" borderId="12" xfId="3" applyFont="1" applyFill="1" applyBorder="1" applyAlignment="1" applyProtection="1">
      <alignment horizontal="left" vertical="top" wrapText="1"/>
      <protection locked="0"/>
    </xf>
    <xf numFmtId="0" fontId="46" fillId="0" borderId="11" xfId="3" applyFont="1" applyFill="1" applyBorder="1" applyAlignment="1" applyProtection="1">
      <alignment horizontal="left" vertical="top" wrapText="1"/>
      <protection locked="0"/>
    </xf>
    <xf numFmtId="0" fontId="46" fillId="0" borderId="14" xfId="3" applyFont="1" applyFill="1" applyBorder="1" applyAlignment="1" applyProtection="1">
      <alignment horizontal="left" vertical="top" wrapText="1"/>
      <protection locked="0"/>
    </xf>
    <xf numFmtId="0" fontId="46" fillId="0" borderId="7" xfId="3" applyFont="1" applyFill="1" applyBorder="1" applyAlignment="1" applyProtection="1">
      <alignment horizontal="left" vertical="top" wrapText="1"/>
      <protection locked="0"/>
    </xf>
    <xf numFmtId="0" fontId="46" fillId="0" borderId="0" xfId="3" applyFont="1" applyFill="1" applyBorder="1" applyAlignment="1" applyProtection="1">
      <alignment horizontal="left" vertical="top" wrapText="1"/>
      <protection locked="0"/>
    </xf>
    <xf numFmtId="0" fontId="46" fillId="0" borderId="3" xfId="3" applyFont="1" applyFill="1" applyBorder="1" applyAlignment="1" applyProtection="1">
      <alignment horizontal="left" vertical="top" wrapText="1"/>
      <protection locked="0"/>
    </xf>
    <xf numFmtId="0" fontId="46" fillId="0" borderId="6" xfId="3" applyFont="1" applyFill="1" applyBorder="1" applyAlignment="1" applyProtection="1">
      <alignment horizontal="left" vertical="top" wrapText="1"/>
      <protection locked="0"/>
    </xf>
    <xf numFmtId="0" fontId="46" fillId="0" borderId="1" xfId="3" applyFont="1" applyFill="1" applyBorder="1" applyAlignment="1" applyProtection="1">
      <alignment horizontal="left" vertical="top" wrapText="1"/>
      <protection locked="0"/>
    </xf>
    <xf numFmtId="0" fontId="46" fillId="0" borderId="4" xfId="3" applyFont="1" applyFill="1" applyBorder="1" applyAlignment="1" applyProtection="1">
      <alignment horizontal="left" vertical="top" wrapText="1"/>
      <protection locked="0"/>
    </xf>
    <xf numFmtId="0" fontId="37" fillId="0" borderId="6" xfId="0" applyFont="1" applyBorder="1" applyAlignment="1">
      <alignment horizontal="center" vertical="center" wrapText="1"/>
    </xf>
    <xf numFmtId="0" fontId="37" fillId="0" borderId="37"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0" xfId="0" applyFont="1" applyAlignment="1">
      <alignment horizontal="center" vertical="center" wrapText="1"/>
    </xf>
    <xf numFmtId="166" fontId="37" fillId="0" borderId="0" xfId="0" applyNumberFormat="1" applyFont="1" applyAlignment="1" applyProtection="1">
      <alignment horizontal="center" vertical="center" wrapText="1"/>
      <protection locked="0"/>
    </xf>
    <xf numFmtId="43" fontId="37" fillId="0" borderId="9" xfId="1" applyFont="1" applyFill="1" applyBorder="1" applyAlignment="1" applyProtection="1">
      <alignment horizontal="center" vertical="center" wrapText="1"/>
    </xf>
    <xf numFmtId="43" fontId="37" fillId="0" borderId="6" xfId="1" applyFont="1" applyFill="1" applyBorder="1" applyAlignment="1" applyProtection="1">
      <alignment horizontal="center" vertical="center" wrapText="1"/>
    </xf>
    <xf numFmtId="166" fontId="37" fillId="0" borderId="36" xfId="0" applyNumberFormat="1" applyFont="1" applyBorder="1" applyAlignment="1" applyProtection="1">
      <alignment horizontal="center" vertical="center" wrapText="1"/>
      <protection locked="0"/>
    </xf>
    <xf numFmtId="166" fontId="37" fillId="0" borderId="50" xfId="0" applyNumberFormat="1" applyFont="1" applyBorder="1" applyAlignment="1" applyProtection="1">
      <alignment horizontal="center" vertical="center" wrapText="1"/>
      <protection locked="0"/>
    </xf>
    <xf numFmtId="166" fontId="37" fillId="0" borderId="77" xfId="0" applyNumberFormat="1" applyFont="1" applyBorder="1" applyAlignment="1" applyProtection="1">
      <alignment horizontal="center" vertical="center" wrapText="1"/>
      <protection locked="0"/>
    </xf>
    <xf numFmtId="0" fontId="48" fillId="0" borderId="1" xfId="3" applyFont="1" applyFill="1" applyBorder="1" applyAlignment="1" applyProtection="1">
      <alignment horizontal="left" vertical="center" wrapText="1"/>
    </xf>
    <xf numFmtId="0" fontId="1" fillId="0" borderId="73" xfId="0" applyFont="1" applyBorder="1" applyAlignment="1">
      <alignment horizontal="center" wrapText="1"/>
    </xf>
    <xf numFmtId="0" fontId="9" fillId="12" borderId="0" xfId="0" applyFont="1" applyFill="1" applyAlignment="1" applyProtection="1">
      <alignment horizontal="left" vertical="center"/>
      <protection locked="0"/>
    </xf>
    <xf numFmtId="0" fontId="42" fillId="0" borderId="0" xfId="0" applyFont="1" applyAlignment="1">
      <alignment vertical="center"/>
    </xf>
    <xf numFmtId="0" fontId="10" fillId="12" borderId="7" xfId="0" applyFont="1" applyFill="1" applyBorder="1" applyAlignment="1" applyProtection="1">
      <alignment horizontal="center"/>
      <protection locked="0"/>
    </xf>
    <xf numFmtId="0" fontId="10" fillId="12" borderId="0" xfId="0" applyFont="1" applyFill="1" applyAlignment="1" applyProtection="1">
      <alignment horizontal="center"/>
      <protection locked="0"/>
    </xf>
    <xf numFmtId="0" fontId="10" fillId="12" borderId="3" xfId="0" applyFont="1" applyFill="1" applyBorder="1" applyAlignment="1" applyProtection="1">
      <alignment horizontal="center"/>
      <protection locked="0"/>
    </xf>
    <xf numFmtId="0" fontId="27" fillId="12" borderId="12" xfId="3" applyFont="1" applyFill="1" applyBorder="1" applyAlignment="1" applyProtection="1">
      <alignment horizontal="left" vertical="top" wrapText="1"/>
    </xf>
    <xf numFmtId="0" fontId="27" fillId="12" borderId="11" xfId="3" applyFont="1" applyFill="1" applyBorder="1" applyAlignment="1" applyProtection="1">
      <alignment horizontal="left" vertical="top" wrapText="1"/>
    </xf>
    <xf numFmtId="0" fontId="27" fillId="12" borderId="14" xfId="3" applyFont="1" applyFill="1" applyBorder="1" applyAlignment="1" applyProtection="1">
      <alignment horizontal="left" vertical="top" wrapText="1"/>
    </xf>
    <xf numFmtId="0" fontId="27" fillId="12" borderId="7" xfId="3" applyFont="1" applyFill="1" applyBorder="1" applyAlignment="1" applyProtection="1">
      <alignment horizontal="left" vertical="top" wrapText="1"/>
    </xf>
    <xf numFmtId="0" fontId="27" fillId="12" borderId="0" xfId="3" applyFont="1" applyFill="1" applyBorder="1" applyAlignment="1" applyProtection="1">
      <alignment horizontal="left" vertical="top" wrapText="1"/>
    </xf>
    <xf numFmtId="0" fontId="27" fillId="12" borderId="3" xfId="3" applyFont="1" applyFill="1" applyBorder="1" applyAlignment="1" applyProtection="1">
      <alignment horizontal="left" vertical="top" wrapText="1"/>
    </xf>
    <xf numFmtId="0" fontId="27" fillId="12" borderId="12" xfId="3" applyFont="1" applyFill="1" applyBorder="1" applyAlignment="1" applyProtection="1">
      <alignment horizontal="left" vertical="top"/>
    </xf>
    <xf numFmtId="0" fontId="27" fillId="12" borderId="11" xfId="3" applyFont="1" applyFill="1" applyBorder="1" applyAlignment="1" applyProtection="1">
      <alignment horizontal="left" vertical="top"/>
    </xf>
    <xf numFmtId="0" fontId="36" fillId="12" borderId="7" xfId="3" applyFont="1" applyFill="1" applyBorder="1" applyAlignment="1" applyProtection="1">
      <alignment horizontal="left" vertical="center"/>
    </xf>
    <xf numFmtId="0" fontId="37" fillId="0" borderId="7" xfId="0" applyFont="1" applyBorder="1" applyAlignment="1">
      <alignment horizontal="left" vertical="center"/>
    </xf>
    <xf numFmtId="0" fontId="44" fillId="12" borderId="0" xfId="3" applyFont="1" applyFill="1" applyBorder="1" applyAlignment="1" applyProtection="1">
      <alignment horizontal="left" vertical="center" wrapText="1"/>
      <protection locked="0"/>
    </xf>
    <xf numFmtId="0" fontId="44" fillId="12" borderId="18" xfId="3" applyFont="1" applyFill="1" applyBorder="1" applyAlignment="1" applyProtection="1">
      <alignment horizontal="left" vertical="center" wrapText="1"/>
      <protection locked="0"/>
    </xf>
    <xf numFmtId="14" fontId="44" fillId="12" borderId="0" xfId="3" applyNumberFormat="1" applyFont="1" applyFill="1" applyBorder="1" applyAlignment="1" applyProtection="1">
      <alignment horizontal="left" vertical="center" wrapText="1"/>
      <protection locked="0"/>
    </xf>
    <xf numFmtId="0" fontId="24" fillId="0" borderId="0" xfId="3" applyFont="1" applyFill="1" applyBorder="1" applyAlignment="1" applyProtection="1">
      <alignment horizontal="left" vertical="center" wrapText="1"/>
    </xf>
    <xf numFmtId="43" fontId="38" fillId="0" borderId="8" xfId="1" applyFont="1" applyFill="1" applyBorder="1" applyAlignment="1" applyProtection="1">
      <alignment horizontal="center" vertical="center" wrapText="1"/>
    </xf>
    <xf numFmtId="43" fontId="38" fillId="0" borderId="2" xfId="1" applyFont="1" applyFill="1" applyBorder="1" applyAlignment="1" applyProtection="1">
      <alignment horizontal="center" vertical="center" wrapText="1"/>
    </xf>
    <xf numFmtId="43" fontId="37" fillId="0" borderId="8" xfId="1" applyFont="1" applyFill="1" applyBorder="1" applyAlignment="1" applyProtection="1">
      <alignment horizontal="center" vertical="center" wrapText="1"/>
    </xf>
    <xf numFmtId="43" fontId="37" fillId="0" borderId="2" xfId="1" applyFont="1" applyFill="1" applyBorder="1" applyAlignment="1" applyProtection="1">
      <alignment horizontal="center" vertical="center" wrapText="1"/>
    </xf>
    <xf numFmtId="0" fontId="38" fillId="0" borderId="36" xfId="0" applyFont="1" applyBorder="1" applyAlignment="1">
      <alignment horizontal="center" vertical="center" wrapText="1"/>
    </xf>
    <xf numFmtId="0" fontId="38" fillId="0" borderId="36" xfId="0" applyFont="1" applyBorder="1" applyAlignment="1">
      <alignment horizontal="center" vertical="center"/>
    </xf>
    <xf numFmtId="0" fontId="39" fillId="9" borderId="27" xfId="0" applyFont="1" applyFill="1" applyBorder="1" applyAlignment="1">
      <alignment horizontal="center" vertical="center"/>
    </xf>
    <xf numFmtId="0" fontId="39" fillId="9" borderId="22" xfId="0" applyFont="1" applyFill="1" applyBorder="1" applyAlignment="1">
      <alignment horizontal="center" vertical="center"/>
    </xf>
    <xf numFmtId="0" fontId="38" fillId="4" borderId="83" xfId="0" applyFont="1" applyFill="1" applyBorder="1" applyAlignment="1">
      <alignment horizontal="center" vertical="center"/>
    </xf>
    <xf numFmtId="0" fontId="38" fillId="4" borderId="84" xfId="0" applyFont="1" applyFill="1" applyBorder="1" applyAlignment="1">
      <alignment horizontal="center" vertical="center"/>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38" fillId="0" borderId="88" xfId="0" applyFont="1" applyBorder="1" applyAlignment="1">
      <alignment horizontal="center" vertical="center"/>
    </xf>
    <xf numFmtId="0" fontId="38" fillId="0" borderId="89" xfId="0" applyFont="1" applyBorder="1" applyAlignment="1">
      <alignment horizontal="center" vertical="center"/>
    </xf>
    <xf numFmtId="0" fontId="38" fillId="0" borderId="65" xfId="0" applyFont="1" applyBorder="1" applyAlignment="1">
      <alignment horizontal="center" vertical="center"/>
    </xf>
    <xf numFmtId="0" fontId="38" fillId="0" borderId="58" xfId="0" applyFont="1" applyBorder="1" applyAlignment="1">
      <alignment horizontal="center" vertical="center"/>
    </xf>
    <xf numFmtId="0" fontId="38" fillId="0" borderId="18" xfId="0" applyFont="1" applyBorder="1" applyAlignment="1">
      <alignment horizontal="center" vertical="center"/>
    </xf>
    <xf numFmtId="0" fontId="38" fillId="0" borderId="79" xfId="0" applyFont="1" applyBorder="1" applyAlignment="1">
      <alignment horizontal="center" vertical="center"/>
    </xf>
    <xf numFmtId="0" fontId="37" fillId="0" borderId="85" xfId="0" applyFont="1" applyBorder="1" applyAlignment="1">
      <alignment horizontal="center" vertical="center" wrapText="1"/>
    </xf>
    <xf numFmtId="0" fontId="37" fillId="0" borderId="93" xfId="0" applyFont="1" applyBorder="1" applyAlignment="1">
      <alignment horizontal="center" vertical="center" wrapText="1"/>
    </xf>
    <xf numFmtId="0" fontId="38" fillId="0" borderId="90"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91" xfId="0" applyFont="1" applyBorder="1" applyAlignment="1">
      <alignment horizontal="center" vertical="center"/>
    </xf>
    <xf numFmtId="0" fontId="38" fillId="0" borderId="30" xfId="0" applyFont="1" applyBorder="1" applyAlignment="1">
      <alignment horizontal="center" vertical="center"/>
    </xf>
    <xf numFmtId="0" fontId="38" fillId="0" borderId="25" xfId="0" applyFont="1" applyBorder="1" applyAlignment="1">
      <alignment horizontal="center" vertical="center" wrapText="1"/>
    </xf>
    <xf numFmtId="0" fontId="38" fillId="0" borderId="24" xfId="0" applyFont="1" applyBorder="1" applyAlignment="1">
      <alignment horizontal="center" vertical="center"/>
    </xf>
    <xf numFmtId="0" fontId="37" fillId="3" borderId="31" xfId="0" applyFont="1" applyFill="1" applyBorder="1" applyAlignment="1" applyProtection="1">
      <alignment horizontal="center" vertical="center"/>
      <protection locked="0"/>
    </xf>
    <xf numFmtId="0" fontId="38" fillId="0" borderId="69"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7"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7" fillId="3" borderId="48"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6" xfId="0" applyFont="1" applyFill="1" applyBorder="1" applyAlignment="1" applyProtection="1">
      <alignment horizontal="center" vertical="center"/>
      <protection locked="0"/>
    </xf>
    <xf numFmtId="0" fontId="37" fillId="3" borderId="11" xfId="0" applyFont="1" applyFill="1" applyBorder="1" applyAlignment="1" applyProtection="1">
      <alignment horizontal="center" vertical="center"/>
      <protection locked="0"/>
    </xf>
    <xf numFmtId="0" fontId="37" fillId="3" borderId="94" xfId="0" applyFont="1" applyFill="1" applyBorder="1" applyAlignment="1" applyProtection="1">
      <alignment horizontal="center" vertical="center"/>
      <protection locked="0"/>
    </xf>
    <xf numFmtId="0" fontId="37" fillId="3" borderId="46" xfId="0" applyFont="1" applyFill="1" applyBorder="1" applyAlignment="1" applyProtection="1">
      <alignment horizontal="center" vertical="center"/>
      <protection locked="0"/>
    </xf>
    <xf numFmtId="0" fontId="37" fillId="3" borderId="47" xfId="0" applyFont="1" applyFill="1" applyBorder="1" applyAlignment="1" applyProtection="1">
      <alignment horizontal="center" vertical="center"/>
      <protection locked="0"/>
    </xf>
    <xf numFmtId="0" fontId="37" fillId="0" borderId="95" xfId="0" applyFont="1" applyBorder="1" applyAlignment="1" applyProtection="1">
      <alignment horizontal="center" vertical="center"/>
      <protection locked="0"/>
    </xf>
    <xf numFmtId="0" fontId="37" fillId="0" borderId="96" xfId="0" applyFont="1" applyBorder="1" applyAlignment="1" applyProtection="1">
      <alignment horizontal="center" vertical="center"/>
      <protection locked="0"/>
    </xf>
    <xf numFmtId="0" fontId="37" fillId="0" borderId="97" xfId="0" applyFont="1" applyBorder="1" applyAlignment="1" applyProtection="1">
      <alignment horizontal="center" vertical="center"/>
      <protection locked="0"/>
    </xf>
    <xf numFmtId="0" fontId="38" fillId="0" borderId="54" xfId="0" applyFont="1" applyBorder="1" applyAlignment="1">
      <alignment horizontal="center" vertical="center"/>
    </xf>
    <xf numFmtId="0" fontId="36" fillId="4" borderId="8" xfId="0" applyFont="1" applyFill="1" applyBorder="1" applyAlignment="1">
      <alignment horizontal="center" vertical="center"/>
    </xf>
    <xf numFmtId="0" fontId="36" fillId="4" borderId="2" xfId="0" applyFont="1" applyFill="1" applyBorder="1" applyAlignment="1">
      <alignment horizontal="center" vertical="center"/>
    </xf>
    <xf numFmtId="0" fontId="37" fillId="3" borderId="92"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8" fillId="0" borderId="10"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8" xfId="0" applyFont="1" applyBorder="1" applyAlignment="1" applyProtection="1">
      <alignment horizontal="center"/>
      <protection locked="0"/>
    </xf>
    <xf numFmtId="0" fontId="37" fillId="0" borderId="2" xfId="0" applyFont="1" applyBorder="1" applyAlignment="1" applyProtection="1">
      <alignment horizontal="center"/>
      <protection locked="0"/>
    </xf>
    <xf numFmtId="0" fontId="37" fillId="0" borderId="5" xfId="0" applyFont="1" applyBorder="1" applyAlignment="1" applyProtection="1">
      <alignment horizontal="center"/>
      <protection locked="0"/>
    </xf>
    <xf numFmtId="14" fontId="37" fillId="0" borderId="8" xfId="0" applyNumberFormat="1" applyFont="1" applyBorder="1" applyAlignment="1" applyProtection="1">
      <alignment horizontal="center" vertical="center"/>
      <protection locked="0"/>
    </xf>
    <xf numFmtId="14" fontId="37" fillId="0" borderId="5" xfId="0" applyNumberFormat="1" applyFont="1" applyBorder="1" applyAlignment="1" applyProtection="1">
      <alignment horizontal="center" vertical="center"/>
      <protection locked="0"/>
    </xf>
    <xf numFmtId="0" fontId="38" fillId="4" borderId="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40" fillId="2" borderId="7" xfId="0" applyFont="1" applyFill="1" applyBorder="1" applyAlignment="1">
      <alignment horizontal="right" vertical="center"/>
    </xf>
    <xf numFmtId="0" fontId="40" fillId="2" borderId="0" xfId="0" applyFont="1" applyFill="1" applyAlignment="1">
      <alignment horizontal="right" vertical="center"/>
    </xf>
    <xf numFmtId="0" fontId="37" fillId="0" borderId="8"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81" xfId="0" applyFont="1" applyBorder="1" applyAlignment="1" applyProtection="1">
      <alignment horizontal="center" vertical="center"/>
      <protection locked="0"/>
    </xf>
    <xf numFmtId="0" fontId="37" fillId="0" borderId="82" xfId="0" applyFont="1" applyBorder="1" applyAlignment="1" applyProtection="1">
      <alignment horizontal="center" vertical="center"/>
      <protection locked="0"/>
    </xf>
    <xf numFmtId="9" fontId="38" fillId="0" borderId="8" xfId="0" applyNumberFormat="1" applyFont="1" applyBorder="1" applyAlignment="1" applyProtection="1">
      <alignment horizontal="center" vertical="center" wrapText="1"/>
      <protection locked="0"/>
    </xf>
    <xf numFmtId="9" fontId="38" fillId="0" borderId="2" xfId="0" applyNumberFormat="1" applyFont="1" applyBorder="1" applyAlignment="1" applyProtection="1">
      <alignment horizontal="center" vertical="center" wrapText="1"/>
      <protection locked="0"/>
    </xf>
    <xf numFmtId="9" fontId="38" fillId="0" borderId="5" xfId="0" applyNumberFormat="1" applyFont="1" applyBorder="1" applyAlignment="1" applyProtection="1">
      <alignment horizontal="center" vertical="center" wrapText="1"/>
      <protection locked="0"/>
    </xf>
    <xf numFmtId="1" fontId="37" fillId="0" borderId="32" xfId="0" applyNumberFormat="1" applyFont="1" applyBorder="1" applyAlignment="1" applyProtection="1">
      <alignment horizontal="center" vertical="center"/>
      <protection locked="0"/>
    </xf>
    <xf numFmtId="1" fontId="37" fillId="0" borderId="10" xfId="0" applyNumberFormat="1" applyFont="1" applyBorder="1" applyAlignment="1" applyProtection="1">
      <alignment horizontal="center" vertical="center"/>
      <protection locked="0"/>
    </xf>
    <xf numFmtId="0" fontId="35" fillId="2" borderId="0" xfId="0" applyFont="1" applyFill="1" applyAlignment="1">
      <alignment horizontal="center"/>
    </xf>
    <xf numFmtId="0" fontId="45" fillId="2" borderId="0" xfId="0" applyFont="1" applyFill="1" applyAlignment="1">
      <alignment horizontal="center" vertical="center"/>
    </xf>
    <xf numFmtId="0" fontId="45" fillId="2" borderId="42" xfId="0" applyFont="1" applyFill="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167" fontId="8" fillId="0" borderId="0" xfId="0" applyNumberFormat="1" applyFont="1" applyAlignment="1" applyProtection="1">
      <alignment horizontal="center"/>
      <protection hidden="1"/>
    </xf>
    <xf numFmtId="0" fontId="0" fillId="0" borderId="8" xfId="0" applyBorder="1" applyAlignment="1">
      <alignment horizontal="center" wrapText="1"/>
    </xf>
    <xf numFmtId="0" fontId="0" fillId="0" borderId="2" xfId="0" applyBorder="1" applyAlignment="1">
      <alignment horizontal="center" wrapText="1"/>
    </xf>
    <xf numFmtId="9" fontId="0" fillId="0" borderId="8" xfId="0" applyNumberFormat="1" applyBorder="1" applyAlignment="1">
      <alignment horizontal="center" vertical="center" wrapText="1"/>
    </xf>
    <xf numFmtId="9" fontId="0" fillId="0" borderId="5" xfId="0" applyNumberFormat="1" applyBorder="1" applyAlignment="1">
      <alignment horizontal="center" vertical="center" wrapText="1"/>
    </xf>
    <xf numFmtId="0" fontId="14" fillId="0" borderId="43" xfId="0" applyFont="1" applyBorder="1" applyAlignment="1">
      <alignment horizontal="center" vertical="center"/>
    </xf>
    <xf numFmtId="0" fontId="14" fillId="0" borderId="10" xfId="0" applyFont="1" applyBorder="1" applyAlignment="1">
      <alignment horizontal="center" vertical="center"/>
    </xf>
    <xf numFmtId="0" fontId="10" fillId="0" borderId="10" xfId="0" applyFont="1" applyBorder="1" applyAlignment="1" applyProtection="1">
      <alignment horizontal="center" vertical="center"/>
      <protection locked="0"/>
    </xf>
    <xf numFmtId="1" fontId="0" fillId="0" borderId="10"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0" xfId="0" applyAlignment="1">
      <alignment horizontal="left"/>
    </xf>
    <xf numFmtId="0" fontId="8" fillId="0" borderId="0" xfId="0" applyFont="1" applyAlignment="1">
      <alignment horizontal="center" vertical="center"/>
    </xf>
    <xf numFmtId="0" fontId="1" fillId="0" borderId="1" xfId="0" applyFont="1" applyBorder="1" applyAlignment="1">
      <alignment horizontal="left"/>
    </xf>
    <xf numFmtId="0" fontId="1" fillId="0" borderId="0" xfId="0" applyFont="1" applyAlignment="1">
      <alignment horizontal="left"/>
    </xf>
    <xf numFmtId="164" fontId="0" fillId="0" borderId="8" xfId="0" applyNumberFormat="1" applyBorder="1"/>
    <xf numFmtId="164" fontId="0" fillId="0" borderId="5" xfId="0" applyNumberFormat="1" applyBorder="1"/>
    <xf numFmtId="164" fontId="0" fillId="0" borderId="52" xfId="0" applyNumberFormat="1" applyBorder="1"/>
    <xf numFmtId="164" fontId="0" fillId="0" borderId="51"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0" xfId="0" applyAlignment="1">
      <alignment horizontal="center"/>
    </xf>
    <xf numFmtId="14" fontId="17" fillId="3" borderId="10" xfId="0" applyNumberFormat="1" applyFont="1" applyFill="1" applyBorder="1" applyAlignment="1">
      <alignment horizontal="left" vertical="center"/>
    </xf>
    <xf numFmtId="0" fontId="16" fillId="2" borderId="0" xfId="0" applyFont="1" applyFill="1" applyAlignment="1">
      <alignment horizontal="right" vertical="center"/>
    </xf>
    <xf numFmtId="0" fontId="1" fillId="0" borderId="0" xfId="0" applyFont="1" applyAlignment="1">
      <alignment horizontal="center" vertical="center"/>
    </xf>
    <xf numFmtId="0" fontId="17" fillId="3" borderId="10" xfId="0" applyFont="1" applyFill="1" applyBorder="1" applyAlignment="1">
      <alignment horizontal="left" vertical="center"/>
    </xf>
  </cellXfs>
  <cellStyles count="8">
    <cellStyle name="Comma" xfId="1" builtinId="3"/>
    <cellStyle name="Comma 2" xfId="6" xr:uid="{8B3BDCFF-42DB-48D0-9AEF-427ED817971C}"/>
    <cellStyle name="Currency" xfId="4" builtinId="4"/>
    <cellStyle name="Currency 2" xfId="5" xr:uid="{00000000-0005-0000-0000-000002000000}"/>
    <cellStyle name="Currency 2 2" xfId="7" xr:uid="{E8FBC9E3-D63B-4403-95FC-44E79B251172}"/>
    <cellStyle name="Hyperlink" xfId="3" builtinId="8"/>
    <cellStyle name="Input" xfId="2" builtinId="20"/>
    <cellStyle name="Normal" xfId="0" builtinId="0"/>
  </cellStyles>
  <dxfs count="94">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ont>
        <color theme="0"/>
      </font>
      <fill>
        <patternFill patternType="none">
          <bgColor auto="1"/>
        </patternFill>
      </fill>
    </dxf>
    <dxf>
      <fill>
        <patternFill>
          <bgColor rgb="FFFFFF00"/>
        </patternFill>
      </fill>
    </dxf>
    <dxf>
      <fill>
        <patternFill>
          <bgColor theme="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auto="1"/>
      </font>
      <fill>
        <patternFill patternType="solid">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theme="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1"/>
      </font>
      <fill>
        <patternFill patternType="solid">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auto="1"/>
      </font>
      <fill>
        <patternFill patternType="solid">
          <bgColor rgb="FFFFFF00"/>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bgColor theme="0"/>
        </patternFill>
      </fill>
    </dxf>
    <dxf>
      <font>
        <color theme="1"/>
      </font>
      <fill>
        <patternFill patternType="solid">
          <bgColor rgb="FFFFFF00"/>
        </patternFill>
      </fill>
    </dxf>
    <dxf>
      <fill>
        <patternFill>
          <bgColor rgb="FFFFFF00"/>
        </patternFill>
      </fill>
    </dxf>
    <dxf>
      <font>
        <color theme="0"/>
      </font>
      <fill>
        <patternFill>
          <bgColor theme="0"/>
        </patternFill>
      </fill>
    </dxf>
    <dxf>
      <fill>
        <patternFill>
          <bgColor rgb="FFFFFF00"/>
        </patternFill>
      </fill>
    </dxf>
    <dxf>
      <font>
        <color theme="0"/>
      </font>
      <fill>
        <patternFill>
          <bgColor theme="0"/>
        </patternFill>
      </fill>
    </dxf>
    <dxf>
      <font>
        <b val="0"/>
        <i val="0"/>
        <color theme="1"/>
      </font>
      <fill>
        <patternFill patternType="solid">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auto="1"/>
      </font>
    </dxf>
    <dxf>
      <fill>
        <patternFill>
          <bgColor rgb="FFFFFF00"/>
        </patternFill>
      </fill>
    </dxf>
    <dxf>
      <font>
        <color theme="0"/>
      </font>
      <fill>
        <patternFill>
          <bgColor theme="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s>
  <tableStyles count="0" defaultTableStyle="TableStyleMedium9" defaultPivotStyle="PivotStyleLight16"/>
  <colors>
    <mruColors>
      <color rgb="FF303133"/>
      <color rgb="FFAC2C1E"/>
      <color rgb="FFFFDDDD"/>
      <color rgb="FF68613C"/>
      <color rgb="FF41291B"/>
      <color rgb="FF4B462B"/>
      <color rgb="FF966F00"/>
      <color rgb="FF694F3C"/>
      <color rgb="FFFFFF99"/>
      <color rgb="FF281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19</xdr:col>
      <xdr:colOff>1099705</xdr:colOff>
      <xdr:row>0</xdr:row>
      <xdr:rowOff>0</xdr:rowOff>
    </xdr:from>
    <xdr:to>
      <xdr:col>20</xdr:col>
      <xdr:colOff>1198269</xdr:colOff>
      <xdr:row>0</xdr:row>
      <xdr:rowOff>276742</xdr:rowOff>
    </xdr:to>
    <xdr:pic>
      <xdr:nvPicPr>
        <xdr:cNvPr id="2" name="Picture 1" descr="horiso logo cmyk R Nov. 200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5639569" y="0"/>
          <a:ext cx="1187011" cy="276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175260</xdr:colOff>
      <xdr:row>21</xdr:row>
      <xdr:rowOff>60960</xdr:rowOff>
    </xdr:from>
    <xdr:to>
      <xdr:col>14</xdr:col>
      <xdr:colOff>45720</xdr:colOff>
      <xdr:row>35</xdr:row>
      <xdr:rowOff>143101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459480"/>
          <a:ext cx="4137660" cy="264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xdr:colOff>
      <xdr:row>21</xdr:row>
      <xdr:rowOff>83820</xdr:rowOff>
    </xdr:from>
    <xdr:to>
      <xdr:col>6</xdr:col>
      <xdr:colOff>533400</xdr:colOff>
      <xdr:row>35</xdr:row>
      <xdr:rowOff>165961</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482340"/>
          <a:ext cx="4137660" cy="264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135254</xdr:colOff>
      <xdr:row>29</xdr:row>
      <xdr:rowOff>110491</xdr:rowOff>
    </xdr:from>
    <xdr:to>
      <xdr:col>1</xdr:col>
      <xdr:colOff>76199</xdr:colOff>
      <xdr:row>30</xdr:row>
      <xdr:rowOff>144780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35254" y="49720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29</xdr:row>
      <xdr:rowOff>110491</xdr:rowOff>
    </xdr:from>
    <xdr:to>
      <xdr:col>2</xdr:col>
      <xdr:colOff>76199</xdr:colOff>
      <xdr:row>30</xdr:row>
      <xdr:rowOff>144780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744854" y="49720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29</xdr:row>
      <xdr:rowOff>102871</xdr:rowOff>
    </xdr:from>
    <xdr:to>
      <xdr:col>3</xdr:col>
      <xdr:colOff>129539</xdr:colOff>
      <xdr:row>30</xdr:row>
      <xdr:rowOff>137160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407794" y="496443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29</xdr:row>
      <xdr:rowOff>95251</xdr:rowOff>
    </xdr:from>
    <xdr:to>
      <xdr:col>4</xdr:col>
      <xdr:colOff>144779</xdr:colOff>
      <xdr:row>30</xdr:row>
      <xdr:rowOff>129540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203263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29</xdr:row>
      <xdr:rowOff>95251</xdr:rowOff>
    </xdr:from>
    <xdr:to>
      <xdr:col>5</xdr:col>
      <xdr:colOff>152399</xdr:colOff>
      <xdr:row>30</xdr:row>
      <xdr:rowOff>129540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264985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29</xdr:row>
      <xdr:rowOff>95251</xdr:rowOff>
    </xdr:from>
    <xdr:to>
      <xdr:col>6</xdr:col>
      <xdr:colOff>213359</xdr:colOff>
      <xdr:row>30</xdr:row>
      <xdr:rowOff>129540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32041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editAs="oneCell">
    <xdr:from>
      <xdr:col>7</xdr:col>
      <xdr:colOff>175260</xdr:colOff>
      <xdr:row>3</xdr:row>
      <xdr:rowOff>38099</xdr:rowOff>
    </xdr:from>
    <xdr:to>
      <xdr:col>14</xdr:col>
      <xdr:colOff>45720</xdr:colOff>
      <xdr:row>17</xdr:row>
      <xdr:rowOff>120240</xdr:rowOff>
    </xdr:to>
    <xdr:pic>
      <xdr:nvPicPr>
        <xdr:cNvPr id="10" name="Picture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257174</xdr:colOff>
      <xdr:row>12</xdr:row>
      <xdr:rowOff>64770</xdr:rowOff>
    </xdr:from>
    <xdr:to>
      <xdr:col>8</xdr:col>
      <xdr:colOff>198119</xdr:colOff>
      <xdr:row>13</xdr:row>
      <xdr:rowOff>99059</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45243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12</xdr:row>
      <xdr:rowOff>64770</xdr:rowOff>
    </xdr:from>
    <xdr:to>
      <xdr:col>9</xdr:col>
      <xdr:colOff>198119</xdr:colOff>
      <xdr:row>13</xdr:row>
      <xdr:rowOff>99059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51339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12</xdr:row>
      <xdr:rowOff>57150</xdr:rowOff>
    </xdr:from>
    <xdr:to>
      <xdr:col>10</xdr:col>
      <xdr:colOff>251459</xdr:colOff>
      <xdr:row>13</xdr:row>
      <xdr:rowOff>91439</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5796914" y="199263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12</xdr:row>
      <xdr:rowOff>49530</xdr:rowOff>
    </xdr:from>
    <xdr:to>
      <xdr:col>11</xdr:col>
      <xdr:colOff>266699</xdr:colOff>
      <xdr:row>13</xdr:row>
      <xdr:rowOff>83819</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642175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12</xdr:row>
      <xdr:rowOff>49530</xdr:rowOff>
    </xdr:from>
    <xdr:to>
      <xdr:col>12</xdr:col>
      <xdr:colOff>274319</xdr:colOff>
      <xdr:row>13</xdr:row>
      <xdr:rowOff>83819</xdr:rowOff>
    </xdr:to>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703897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12</xdr:row>
      <xdr:rowOff>49530</xdr:rowOff>
    </xdr:from>
    <xdr:to>
      <xdr:col>13</xdr:col>
      <xdr:colOff>335279</xdr:colOff>
      <xdr:row>13</xdr:row>
      <xdr:rowOff>83819</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770953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editAs="oneCell">
    <xdr:from>
      <xdr:col>0</xdr:col>
      <xdr:colOff>106680</xdr:colOff>
      <xdr:row>3</xdr:row>
      <xdr:rowOff>53339</xdr:rowOff>
    </xdr:from>
    <xdr:to>
      <xdr:col>6</xdr:col>
      <xdr:colOff>586740</xdr:colOff>
      <xdr:row>17</xdr:row>
      <xdr:rowOff>135480</xdr:rowOff>
    </xdr:to>
    <xdr:pic>
      <xdr:nvPicPr>
        <xdr:cNvPr id="17" name="Picture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xdr:row>
      <xdr:rowOff>9525</xdr:rowOff>
    </xdr:from>
    <xdr:to>
      <xdr:col>7</xdr:col>
      <xdr:colOff>0</xdr:colOff>
      <xdr:row>124</xdr:row>
      <xdr:rowOff>28575</xdr:rowOff>
    </xdr:to>
    <xdr:cxnSp macro="">
      <xdr:nvCxnSpPr>
        <xdr:cNvPr id="18" name="Straight Connector 17">
          <a:extLst>
            <a:ext uri="{FF2B5EF4-FFF2-40B4-BE49-F238E27FC236}">
              <a16:creationId xmlns:a16="http://schemas.microsoft.com/office/drawing/2014/main" id="{00000000-0008-0000-0400-000012000000}"/>
            </a:ext>
          </a:extLst>
        </xdr:cNvPr>
        <xdr:cNvCxnSpPr/>
      </xdr:nvCxnSpPr>
      <xdr:spPr>
        <a:xfrm>
          <a:off x="4267200" y="504825"/>
          <a:ext cx="0" cy="209740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9525</xdr:colOff>
      <xdr:row>18</xdr:row>
      <xdr:rowOff>171450</xdr:rowOff>
    </xdr:from>
    <xdr:to>
      <xdr:col>14</xdr:col>
      <xdr:colOff>0</xdr:colOff>
      <xdr:row>18</xdr:row>
      <xdr:rowOff>180975</xdr:rowOff>
    </xdr:to>
    <xdr:cxnSp macro="">
      <xdr:nvCxnSpPr>
        <xdr:cNvPr id="19" name="Straight Connector 18">
          <a:extLst>
            <a:ext uri="{FF2B5EF4-FFF2-40B4-BE49-F238E27FC236}">
              <a16:creationId xmlns:a16="http://schemas.microsoft.com/office/drawing/2014/main" id="{00000000-0008-0000-0400-000013000000}"/>
            </a:ext>
          </a:extLst>
        </xdr:cNvPr>
        <xdr:cNvCxnSpPr/>
      </xdr:nvCxnSpPr>
      <xdr:spPr>
        <a:xfrm flipV="1">
          <a:off x="9525" y="320421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3</xdr:row>
      <xdr:rowOff>47626</xdr:rowOff>
    </xdr:from>
    <xdr:to>
      <xdr:col>3</xdr:col>
      <xdr:colOff>47625</xdr:colOff>
      <xdr:row>5</xdr:row>
      <xdr:rowOff>142876</xdr:rowOff>
    </xdr:to>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276225" y="520066"/>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3</xdr:row>
      <xdr:rowOff>47626</xdr:rowOff>
    </xdr:from>
    <xdr:to>
      <xdr:col>6</xdr:col>
      <xdr:colOff>85725</xdr:colOff>
      <xdr:row>5</xdr:row>
      <xdr:rowOff>142876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2143125" y="520066"/>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editAs="oneCell">
    <xdr:from>
      <xdr:col>10</xdr:col>
      <xdr:colOff>466725</xdr:colOff>
      <xdr:row>0</xdr:row>
      <xdr:rowOff>0</xdr:rowOff>
    </xdr:from>
    <xdr:to>
      <xdr:col>12</xdr:col>
      <xdr:colOff>367931</xdr:colOff>
      <xdr:row>0</xdr:row>
      <xdr:rowOff>285750</xdr:rowOff>
    </xdr:to>
    <xdr:pic>
      <xdr:nvPicPr>
        <xdr:cNvPr id="22" name="Picture 21" descr="horiso logo cmyk R Nov. 2009.jpg">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cstate="print"/>
        <a:stretch>
          <a:fillRect/>
        </a:stretch>
      </xdr:blipFill>
      <xdr:spPr>
        <a:xfrm>
          <a:off x="6562725" y="0"/>
          <a:ext cx="1120406" cy="285750"/>
        </a:xfrm>
        <a:prstGeom prst="rect">
          <a:avLst/>
        </a:prstGeom>
      </xdr:spPr>
    </xdr:pic>
    <xdr:clientData/>
  </xdr:twoCellAnchor>
  <xdr:twoCellAnchor>
    <xdr:from>
      <xdr:col>10</xdr:col>
      <xdr:colOff>352425</xdr:colOff>
      <xdr:row>3</xdr:row>
      <xdr:rowOff>38100</xdr:rowOff>
    </xdr:from>
    <xdr:to>
      <xdr:col>13</xdr:col>
      <xdr:colOff>123825</xdr:colOff>
      <xdr:row>5</xdr:row>
      <xdr:rowOff>133350</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6448425" y="5105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20</xdr:row>
      <xdr:rowOff>47625</xdr:rowOff>
    </xdr:from>
    <xdr:to>
      <xdr:col>13</xdr:col>
      <xdr:colOff>123825</xdr:colOff>
      <xdr:row>21</xdr:row>
      <xdr:rowOff>142875</xdr:rowOff>
    </xdr:to>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6448425"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20</xdr:row>
      <xdr:rowOff>38100</xdr:rowOff>
    </xdr:from>
    <xdr:to>
      <xdr:col>6</xdr:col>
      <xdr:colOff>38100</xdr:colOff>
      <xdr:row>21</xdr:row>
      <xdr:rowOff>133350</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2095500" y="32537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20</xdr:row>
      <xdr:rowOff>47625</xdr:rowOff>
    </xdr:from>
    <xdr:to>
      <xdr:col>3</xdr:col>
      <xdr:colOff>0</xdr:colOff>
      <xdr:row>21</xdr:row>
      <xdr:rowOff>142875</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228600"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3</xdr:row>
      <xdr:rowOff>38100</xdr:rowOff>
    </xdr:from>
    <xdr:to>
      <xdr:col>10</xdr:col>
      <xdr:colOff>114300</xdr:colOff>
      <xdr:row>5</xdr:row>
      <xdr:rowOff>133350</xdr:rowOff>
    </xdr:to>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4610100" y="5105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20</xdr:row>
      <xdr:rowOff>47625</xdr:rowOff>
    </xdr:from>
    <xdr:to>
      <xdr:col>10</xdr:col>
      <xdr:colOff>114300</xdr:colOff>
      <xdr:row>21</xdr:row>
      <xdr:rowOff>142875</xdr:rowOff>
    </xdr:to>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4610100"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12</xdr:row>
      <xdr:rowOff>80010</xdr:rowOff>
    </xdr:from>
    <xdr:to>
      <xdr:col>1</xdr:col>
      <xdr:colOff>129539</xdr:colOff>
      <xdr:row>13</xdr:row>
      <xdr:rowOff>114299</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88594" y="201549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12</xdr:row>
      <xdr:rowOff>80010</xdr:rowOff>
    </xdr:from>
    <xdr:to>
      <xdr:col>2</xdr:col>
      <xdr:colOff>129539</xdr:colOff>
      <xdr:row>13</xdr:row>
      <xdr:rowOff>114299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798194" y="201549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12</xdr:row>
      <xdr:rowOff>72390</xdr:rowOff>
    </xdr:from>
    <xdr:to>
      <xdr:col>3</xdr:col>
      <xdr:colOff>182879</xdr:colOff>
      <xdr:row>13</xdr:row>
      <xdr:rowOff>106679</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461134" y="200787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12</xdr:row>
      <xdr:rowOff>64770</xdr:rowOff>
    </xdr:from>
    <xdr:to>
      <xdr:col>4</xdr:col>
      <xdr:colOff>198119</xdr:colOff>
      <xdr:row>13</xdr:row>
      <xdr:rowOff>99059</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20859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12</xdr:row>
      <xdr:rowOff>64770</xdr:rowOff>
    </xdr:from>
    <xdr:to>
      <xdr:col>5</xdr:col>
      <xdr:colOff>205739</xdr:colOff>
      <xdr:row>13</xdr:row>
      <xdr:rowOff>99059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270319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12</xdr:row>
      <xdr:rowOff>64770</xdr:rowOff>
    </xdr:from>
    <xdr:to>
      <xdr:col>6</xdr:col>
      <xdr:colOff>266699</xdr:colOff>
      <xdr:row>13</xdr:row>
      <xdr:rowOff>99059</xdr:rowOff>
    </xdr:to>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337375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29</xdr:row>
      <xdr:rowOff>87631</xdr:rowOff>
    </xdr:from>
    <xdr:to>
      <xdr:col>8</xdr:col>
      <xdr:colOff>198119</xdr:colOff>
      <xdr:row>30</xdr:row>
      <xdr:rowOff>121920</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4524374" y="494919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29</xdr:row>
      <xdr:rowOff>87631</xdr:rowOff>
    </xdr:from>
    <xdr:to>
      <xdr:col>9</xdr:col>
      <xdr:colOff>198119</xdr:colOff>
      <xdr:row>30</xdr:row>
      <xdr:rowOff>121920</xdr:rowOff>
    </xdr:to>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5133974" y="494919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29</xdr:row>
      <xdr:rowOff>80011</xdr:rowOff>
    </xdr:from>
    <xdr:to>
      <xdr:col>10</xdr:col>
      <xdr:colOff>251459</xdr:colOff>
      <xdr:row>30</xdr:row>
      <xdr:rowOff>114300</xdr:rowOff>
    </xdr:to>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5796914" y="494157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29</xdr:row>
      <xdr:rowOff>72391</xdr:rowOff>
    </xdr:from>
    <xdr:to>
      <xdr:col>11</xdr:col>
      <xdr:colOff>266699</xdr:colOff>
      <xdr:row>30</xdr:row>
      <xdr:rowOff>106680</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642175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29</xdr:row>
      <xdr:rowOff>72391</xdr:rowOff>
    </xdr:from>
    <xdr:to>
      <xdr:col>12</xdr:col>
      <xdr:colOff>274319</xdr:colOff>
      <xdr:row>30</xdr:row>
      <xdr:rowOff>106680</xdr:rowOff>
    </xdr:to>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703897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29</xdr:row>
      <xdr:rowOff>72391</xdr:rowOff>
    </xdr:from>
    <xdr:to>
      <xdr:col>13</xdr:col>
      <xdr:colOff>335279</xdr:colOff>
      <xdr:row>30</xdr:row>
      <xdr:rowOff>106680</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770953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56</xdr:row>
      <xdr:rowOff>60960</xdr:rowOff>
    </xdr:from>
    <xdr:ext cx="4137660" cy="2749141"/>
    <xdr:pic>
      <xdr:nvPicPr>
        <xdr:cNvPr id="41" name="Picture 40">
          <a:extLst>
            <a:ext uri="{FF2B5EF4-FFF2-40B4-BE49-F238E27FC236}">
              <a16:creationId xmlns:a16="http://schemas.microsoft.com/office/drawing/2014/main" id="{D2CBAA7E-2FC7-45A7-AC61-ED0DBD326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60426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53340</xdr:colOff>
      <xdr:row>56</xdr:row>
      <xdr:rowOff>83820</xdr:rowOff>
    </xdr:from>
    <xdr:ext cx="4137660" cy="2749141"/>
    <xdr:pic>
      <xdr:nvPicPr>
        <xdr:cNvPr id="42" name="Picture 41">
          <a:extLst>
            <a:ext uri="{FF2B5EF4-FFF2-40B4-BE49-F238E27FC236}">
              <a16:creationId xmlns:a16="http://schemas.microsoft.com/office/drawing/2014/main" id="{4F88514B-B18D-4339-8195-75CCD2FE9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62712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135254</xdr:colOff>
      <xdr:row>64</xdr:row>
      <xdr:rowOff>110491</xdr:rowOff>
    </xdr:from>
    <xdr:to>
      <xdr:col>1</xdr:col>
      <xdr:colOff>76199</xdr:colOff>
      <xdr:row>65</xdr:row>
      <xdr:rowOff>144780</xdr:rowOff>
    </xdr:to>
    <xdr:sp macro="" textlink="">
      <xdr:nvSpPr>
        <xdr:cNvPr id="43" name="TextBox 42">
          <a:extLst>
            <a:ext uri="{FF2B5EF4-FFF2-40B4-BE49-F238E27FC236}">
              <a16:creationId xmlns:a16="http://schemas.microsoft.com/office/drawing/2014/main" id="{3BBA38FA-23F7-48D6-B079-A430C70F94CC}"/>
            </a:ext>
          </a:extLst>
        </xdr:cNvPr>
        <xdr:cNvSpPr txBox="1"/>
      </xdr:nvSpPr>
      <xdr:spPr>
        <a:xfrm>
          <a:off x="1352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64</xdr:row>
      <xdr:rowOff>110491</xdr:rowOff>
    </xdr:from>
    <xdr:to>
      <xdr:col>2</xdr:col>
      <xdr:colOff>76199</xdr:colOff>
      <xdr:row>65</xdr:row>
      <xdr:rowOff>144780</xdr:rowOff>
    </xdr:to>
    <xdr:sp macro="" textlink="">
      <xdr:nvSpPr>
        <xdr:cNvPr id="44" name="TextBox 43">
          <a:extLst>
            <a:ext uri="{FF2B5EF4-FFF2-40B4-BE49-F238E27FC236}">
              <a16:creationId xmlns:a16="http://schemas.microsoft.com/office/drawing/2014/main" id="{A21ED353-8E0E-4CDC-9209-B786521F51EA}"/>
            </a:ext>
          </a:extLst>
        </xdr:cNvPr>
        <xdr:cNvSpPr txBox="1"/>
      </xdr:nvSpPr>
      <xdr:spPr>
        <a:xfrm>
          <a:off x="7448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64</xdr:row>
      <xdr:rowOff>102871</xdr:rowOff>
    </xdr:from>
    <xdr:to>
      <xdr:col>3</xdr:col>
      <xdr:colOff>129539</xdr:colOff>
      <xdr:row>65</xdr:row>
      <xdr:rowOff>137160</xdr:rowOff>
    </xdr:to>
    <xdr:sp macro="" textlink="">
      <xdr:nvSpPr>
        <xdr:cNvPr id="45" name="TextBox 44">
          <a:extLst>
            <a:ext uri="{FF2B5EF4-FFF2-40B4-BE49-F238E27FC236}">
              <a16:creationId xmlns:a16="http://schemas.microsoft.com/office/drawing/2014/main" id="{105A8B76-FE06-40C9-ACFA-2ABE02F219D7}"/>
            </a:ext>
          </a:extLst>
        </xdr:cNvPr>
        <xdr:cNvSpPr txBox="1"/>
      </xdr:nvSpPr>
      <xdr:spPr>
        <a:xfrm>
          <a:off x="1407794" y="517017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64</xdr:row>
      <xdr:rowOff>95251</xdr:rowOff>
    </xdr:from>
    <xdr:to>
      <xdr:col>4</xdr:col>
      <xdr:colOff>144779</xdr:colOff>
      <xdr:row>65</xdr:row>
      <xdr:rowOff>129540</xdr:rowOff>
    </xdr:to>
    <xdr:sp macro="" textlink="">
      <xdr:nvSpPr>
        <xdr:cNvPr id="46" name="TextBox 45">
          <a:extLst>
            <a:ext uri="{FF2B5EF4-FFF2-40B4-BE49-F238E27FC236}">
              <a16:creationId xmlns:a16="http://schemas.microsoft.com/office/drawing/2014/main" id="{BC21D904-38DC-4F40-9A3A-B73513BA0B3C}"/>
            </a:ext>
          </a:extLst>
        </xdr:cNvPr>
        <xdr:cNvSpPr txBox="1"/>
      </xdr:nvSpPr>
      <xdr:spPr>
        <a:xfrm>
          <a:off x="203263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64</xdr:row>
      <xdr:rowOff>95251</xdr:rowOff>
    </xdr:from>
    <xdr:to>
      <xdr:col>5</xdr:col>
      <xdr:colOff>152399</xdr:colOff>
      <xdr:row>65</xdr:row>
      <xdr:rowOff>129540</xdr:rowOff>
    </xdr:to>
    <xdr:sp macro="" textlink="">
      <xdr:nvSpPr>
        <xdr:cNvPr id="47" name="TextBox 46">
          <a:extLst>
            <a:ext uri="{FF2B5EF4-FFF2-40B4-BE49-F238E27FC236}">
              <a16:creationId xmlns:a16="http://schemas.microsoft.com/office/drawing/2014/main" id="{BC0ECAF8-85A0-4D30-B90B-9D9E97977C0F}"/>
            </a:ext>
          </a:extLst>
        </xdr:cNvPr>
        <xdr:cNvSpPr txBox="1"/>
      </xdr:nvSpPr>
      <xdr:spPr>
        <a:xfrm>
          <a:off x="264985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64</xdr:row>
      <xdr:rowOff>95251</xdr:rowOff>
    </xdr:from>
    <xdr:to>
      <xdr:col>6</xdr:col>
      <xdr:colOff>213359</xdr:colOff>
      <xdr:row>65</xdr:row>
      <xdr:rowOff>129540</xdr:rowOff>
    </xdr:to>
    <xdr:sp macro="" textlink="">
      <xdr:nvSpPr>
        <xdr:cNvPr id="48" name="TextBox 47">
          <a:extLst>
            <a:ext uri="{FF2B5EF4-FFF2-40B4-BE49-F238E27FC236}">
              <a16:creationId xmlns:a16="http://schemas.microsoft.com/office/drawing/2014/main" id="{30B4C490-1DC0-44FB-A503-EE3283BFBFB1}"/>
            </a:ext>
          </a:extLst>
        </xdr:cNvPr>
        <xdr:cNvSpPr txBox="1"/>
      </xdr:nvSpPr>
      <xdr:spPr>
        <a:xfrm>
          <a:off x="332041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38</xdr:row>
      <xdr:rowOff>38099</xdr:rowOff>
    </xdr:from>
    <xdr:ext cx="4137660" cy="2749141"/>
    <xdr:pic>
      <xdr:nvPicPr>
        <xdr:cNvPr id="49" name="Picture 48">
          <a:extLst>
            <a:ext uri="{FF2B5EF4-FFF2-40B4-BE49-F238E27FC236}">
              <a16:creationId xmlns:a16="http://schemas.microsoft.com/office/drawing/2014/main" id="{5865C016-E2CA-4EE9-9CAA-5EA0C68E9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46</xdr:row>
      <xdr:rowOff>64770</xdr:rowOff>
    </xdr:from>
    <xdr:to>
      <xdr:col>8</xdr:col>
      <xdr:colOff>198119</xdr:colOff>
      <xdr:row>47</xdr:row>
      <xdr:rowOff>99059</xdr:rowOff>
    </xdr:to>
    <xdr:sp macro="" textlink="">
      <xdr:nvSpPr>
        <xdr:cNvPr id="50" name="TextBox 49">
          <a:extLst>
            <a:ext uri="{FF2B5EF4-FFF2-40B4-BE49-F238E27FC236}">
              <a16:creationId xmlns:a16="http://schemas.microsoft.com/office/drawing/2014/main" id="{C9374724-0E2F-4DB4-9D71-3FD3420BA29E}"/>
            </a:ext>
          </a:extLst>
        </xdr:cNvPr>
        <xdr:cNvSpPr txBox="1"/>
      </xdr:nvSpPr>
      <xdr:spPr>
        <a:xfrm>
          <a:off x="45243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46</xdr:row>
      <xdr:rowOff>64770</xdr:rowOff>
    </xdr:from>
    <xdr:to>
      <xdr:col>9</xdr:col>
      <xdr:colOff>198119</xdr:colOff>
      <xdr:row>47</xdr:row>
      <xdr:rowOff>99059</xdr:rowOff>
    </xdr:to>
    <xdr:sp macro="" textlink="">
      <xdr:nvSpPr>
        <xdr:cNvPr id="51" name="TextBox 50">
          <a:extLst>
            <a:ext uri="{FF2B5EF4-FFF2-40B4-BE49-F238E27FC236}">
              <a16:creationId xmlns:a16="http://schemas.microsoft.com/office/drawing/2014/main" id="{389605EF-EFE2-4033-8846-88F69921AA1C}"/>
            </a:ext>
          </a:extLst>
        </xdr:cNvPr>
        <xdr:cNvSpPr txBox="1"/>
      </xdr:nvSpPr>
      <xdr:spPr>
        <a:xfrm>
          <a:off x="5133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46</xdr:row>
      <xdr:rowOff>57150</xdr:rowOff>
    </xdr:from>
    <xdr:to>
      <xdr:col>10</xdr:col>
      <xdr:colOff>251459</xdr:colOff>
      <xdr:row>47</xdr:row>
      <xdr:rowOff>91439</xdr:rowOff>
    </xdr:to>
    <xdr:sp macro="" textlink="">
      <xdr:nvSpPr>
        <xdr:cNvPr id="52" name="TextBox 51">
          <a:extLst>
            <a:ext uri="{FF2B5EF4-FFF2-40B4-BE49-F238E27FC236}">
              <a16:creationId xmlns:a16="http://schemas.microsoft.com/office/drawing/2014/main" id="{62ADFC63-BC39-4E2D-9B89-C496CDA11DD0}"/>
            </a:ext>
          </a:extLst>
        </xdr:cNvPr>
        <xdr:cNvSpPr txBox="1"/>
      </xdr:nvSpPr>
      <xdr:spPr>
        <a:xfrm>
          <a:off x="5796914" y="2076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46</xdr:row>
      <xdr:rowOff>49530</xdr:rowOff>
    </xdr:from>
    <xdr:to>
      <xdr:col>11</xdr:col>
      <xdr:colOff>266699</xdr:colOff>
      <xdr:row>47</xdr:row>
      <xdr:rowOff>83819</xdr:rowOff>
    </xdr:to>
    <xdr:sp macro="" textlink="">
      <xdr:nvSpPr>
        <xdr:cNvPr id="53" name="TextBox 52">
          <a:extLst>
            <a:ext uri="{FF2B5EF4-FFF2-40B4-BE49-F238E27FC236}">
              <a16:creationId xmlns:a16="http://schemas.microsoft.com/office/drawing/2014/main" id="{EF1E1DDC-9D41-4B46-B0F4-A8ABDEA8ED2E}"/>
            </a:ext>
          </a:extLst>
        </xdr:cNvPr>
        <xdr:cNvSpPr txBox="1"/>
      </xdr:nvSpPr>
      <xdr:spPr>
        <a:xfrm>
          <a:off x="642175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46</xdr:row>
      <xdr:rowOff>49530</xdr:rowOff>
    </xdr:from>
    <xdr:to>
      <xdr:col>12</xdr:col>
      <xdr:colOff>274319</xdr:colOff>
      <xdr:row>47</xdr:row>
      <xdr:rowOff>83819</xdr:rowOff>
    </xdr:to>
    <xdr:sp macro="" textlink="">
      <xdr:nvSpPr>
        <xdr:cNvPr id="54" name="TextBox 53">
          <a:extLst>
            <a:ext uri="{FF2B5EF4-FFF2-40B4-BE49-F238E27FC236}">
              <a16:creationId xmlns:a16="http://schemas.microsoft.com/office/drawing/2014/main" id="{D6694701-4C8C-49DB-916A-8D8164586EEF}"/>
            </a:ext>
          </a:extLst>
        </xdr:cNvPr>
        <xdr:cNvSpPr txBox="1"/>
      </xdr:nvSpPr>
      <xdr:spPr>
        <a:xfrm>
          <a:off x="703897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46</xdr:row>
      <xdr:rowOff>49530</xdr:rowOff>
    </xdr:from>
    <xdr:to>
      <xdr:col>13</xdr:col>
      <xdr:colOff>335279</xdr:colOff>
      <xdr:row>47</xdr:row>
      <xdr:rowOff>83819</xdr:rowOff>
    </xdr:to>
    <xdr:sp macro="" textlink="">
      <xdr:nvSpPr>
        <xdr:cNvPr id="55" name="TextBox 54">
          <a:extLst>
            <a:ext uri="{FF2B5EF4-FFF2-40B4-BE49-F238E27FC236}">
              <a16:creationId xmlns:a16="http://schemas.microsoft.com/office/drawing/2014/main" id="{DF998D48-EB22-4329-8AD6-D0FB89BE972F}"/>
            </a:ext>
          </a:extLst>
        </xdr:cNvPr>
        <xdr:cNvSpPr txBox="1"/>
      </xdr:nvSpPr>
      <xdr:spPr>
        <a:xfrm>
          <a:off x="770953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38</xdr:row>
      <xdr:rowOff>53339</xdr:rowOff>
    </xdr:from>
    <xdr:ext cx="4137660" cy="2749141"/>
    <xdr:pic>
      <xdr:nvPicPr>
        <xdr:cNvPr id="56" name="Picture 55">
          <a:extLst>
            <a:ext uri="{FF2B5EF4-FFF2-40B4-BE49-F238E27FC236}">
              <a16:creationId xmlns:a16="http://schemas.microsoft.com/office/drawing/2014/main" id="{F3E43F6A-4EE1-421E-80B8-1312C823A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9525</xdr:colOff>
      <xdr:row>53</xdr:row>
      <xdr:rowOff>171450</xdr:rowOff>
    </xdr:from>
    <xdr:to>
      <xdr:col>14</xdr:col>
      <xdr:colOff>0</xdr:colOff>
      <xdr:row>53</xdr:row>
      <xdr:rowOff>180975</xdr:rowOff>
    </xdr:to>
    <xdr:cxnSp macro="">
      <xdr:nvCxnSpPr>
        <xdr:cNvPr id="58" name="Straight Connector 57">
          <a:extLst>
            <a:ext uri="{FF2B5EF4-FFF2-40B4-BE49-F238E27FC236}">
              <a16:creationId xmlns:a16="http://schemas.microsoft.com/office/drawing/2014/main" id="{9E763105-66E6-4A72-8DC9-445B25151652}"/>
            </a:ext>
          </a:extLst>
        </xdr:cNvPr>
        <xdr:cNvCxnSpPr/>
      </xdr:nvCxnSpPr>
      <xdr:spPr>
        <a:xfrm flipV="1">
          <a:off x="9525" y="333375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38</xdr:row>
      <xdr:rowOff>47626</xdr:rowOff>
    </xdr:from>
    <xdr:to>
      <xdr:col>3</xdr:col>
      <xdr:colOff>47625</xdr:colOff>
      <xdr:row>39</xdr:row>
      <xdr:rowOff>142876</xdr:rowOff>
    </xdr:to>
    <xdr:sp macro="" textlink="">
      <xdr:nvSpPr>
        <xdr:cNvPr id="59" name="TextBox 58">
          <a:extLst>
            <a:ext uri="{FF2B5EF4-FFF2-40B4-BE49-F238E27FC236}">
              <a16:creationId xmlns:a16="http://schemas.microsoft.com/office/drawing/2014/main" id="{C2675BA1-0B10-4976-B674-B82B26A34152}"/>
            </a:ext>
          </a:extLst>
        </xdr:cNvPr>
        <xdr:cNvSpPr txBox="1"/>
      </xdr:nvSpPr>
      <xdr:spPr>
        <a:xfrm>
          <a:off x="2762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38</xdr:row>
      <xdr:rowOff>47626</xdr:rowOff>
    </xdr:from>
    <xdr:to>
      <xdr:col>6</xdr:col>
      <xdr:colOff>85725</xdr:colOff>
      <xdr:row>39</xdr:row>
      <xdr:rowOff>142876</xdr:rowOff>
    </xdr:to>
    <xdr:sp macro="" textlink="">
      <xdr:nvSpPr>
        <xdr:cNvPr id="60" name="TextBox 59">
          <a:extLst>
            <a:ext uri="{FF2B5EF4-FFF2-40B4-BE49-F238E27FC236}">
              <a16:creationId xmlns:a16="http://schemas.microsoft.com/office/drawing/2014/main" id="{DAF90948-775A-47FD-A46E-015EDD2D937F}"/>
            </a:ext>
          </a:extLst>
        </xdr:cNvPr>
        <xdr:cNvSpPr txBox="1"/>
      </xdr:nvSpPr>
      <xdr:spPr>
        <a:xfrm>
          <a:off x="21431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38</xdr:row>
      <xdr:rowOff>38100</xdr:rowOff>
    </xdr:from>
    <xdr:to>
      <xdr:col>13</xdr:col>
      <xdr:colOff>123825</xdr:colOff>
      <xdr:row>39</xdr:row>
      <xdr:rowOff>133350</xdr:rowOff>
    </xdr:to>
    <xdr:sp macro="" textlink="">
      <xdr:nvSpPr>
        <xdr:cNvPr id="61" name="TextBox 60">
          <a:extLst>
            <a:ext uri="{FF2B5EF4-FFF2-40B4-BE49-F238E27FC236}">
              <a16:creationId xmlns:a16="http://schemas.microsoft.com/office/drawing/2014/main" id="{D270AB9A-FCEB-42A8-99DB-6238F3CD85AB}"/>
            </a:ext>
          </a:extLst>
        </xdr:cNvPr>
        <xdr:cNvSpPr txBox="1"/>
      </xdr:nvSpPr>
      <xdr:spPr>
        <a:xfrm>
          <a:off x="6448425"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55</xdr:row>
      <xdr:rowOff>47625</xdr:rowOff>
    </xdr:from>
    <xdr:to>
      <xdr:col>13</xdr:col>
      <xdr:colOff>123825</xdr:colOff>
      <xdr:row>56</xdr:row>
      <xdr:rowOff>142875</xdr:rowOff>
    </xdr:to>
    <xdr:sp macro="" textlink="">
      <xdr:nvSpPr>
        <xdr:cNvPr id="62" name="TextBox 61">
          <a:extLst>
            <a:ext uri="{FF2B5EF4-FFF2-40B4-BE49-F238E27FC236}">
              <a16:creationId xmlns:a16="http://schemas.microsoft.com/office/drawing/2014/main" id="{4CC4DB93-89B6-42AA-9F78-C21C318282B0}"/>
            </a:ext>
          </a:extLst>
        </xdr:cNvPr>
        <xdr:cNvSpPr txBox="1"/>
      </xdr:nvSpPr>
      <xdr:spPr>
        <a:xfrm>
          <a:off x="6448425"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55</xdr:row>
      <xdr:rowOff>38100</xdr:rowOff>
    </xdr:from>
    <xdr:to>
      <xdr:col>6</xdr:col>
      <xdr:colOff>38100</xdr:colOff>
      <xdr:row>56</xdr:row>
      <xdr:rowOff>133350</xdr:rowOff>
    </xdr:to>
    <xdr:sp macro="" textlink="">
      <xdr:nvSpPr>
        <xdr:cNvPr id="63" name="TextBox 62">
          <a:extLst>
            <a:ext uri="{FF2B5EF4-FFF2-40B4-BE49-F238E27FC236}">
              <a16:creationId xmlns:a16="http://schemas.microsoft.com/office/drawing/2014/main" id="{19C704C1-E0D1-4730-8A13-B14103A2B504}"/>
            </a:ext>
          </a:extLst>
        </xdr:cNvPr>
        <xdr:cNvSpPr txBox="1"/>
      </xdr:nvSpPr>
      <xdr:spPr>
        <a:xfrm>
          <a:off x="2095500" y="33909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55</xdr:row>
      <xdr:rowOff>47625</xdr:rowOff>
    </xdr:from>
    <xdr:to>
      <xdr:col>3</xdr:col>
      <xdr:colOff>0</xdr:colOff>
      <xdr:row>56</xdr:row>
      <xdr:rowOff>142875</xdr:rowOff>
    </xdr:to>
    <xdr:sp macro="" textlink="">
      <xdr:nvSpPr>
        <xdr:cNvPr id="64" name="TextBox 63">
          <a:extLst>
            <a:ext uri="{FF2B5EF4-FFF2-40B4-BE49-F238E27FC236}">
              <a16:creationId xmlns:a16="http://schemas.microsoft.com/office/drawing/2014/main" id="{80910350-9647-40B2-8D45-66910B0F3614}"/>
            </a:ext>
          </a:extLst>
        </xdr:cNvPr>
        <xdr:cNvSpPr txBox="1"/>
      </xdr:nvSpPr>
      <xdr:spPr>
        <a:xfrm>
          <a:off x="2286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38</xdr:row>
      <xdr:rowOff>38100</xdr:rowOff>
    </xdr:from>
    <xdr:to>
      <xdr:col>10</xdr:col>
      <xdr:colOff>114300</xdr:colOff>
      <xdr:row>39</xdr:row>
      <xdr:rowOff>133350</xdr:rowOff>
    </xdr:to>
    <xdr:sp macro="" textlink="">
      <xdr:nvSpPr>
        <xdr:cNvPr id="65" name="TextBox 64">
          <a:extLst>
            <a:ext uri="{FF2B5EF4-FFF2-40B4-BE49-F238E27FC236}">
              <a16:creationId xmlns:a16="http://schemas.microsoft.com/office/drawing/2014/main" id="{7A681701-8C84-418C-818A-37536C1B6303}"/>
            </a:ext>
          </a:extLst>
        </xdr:cNvPr>
        <xdr:cNvSpPr txBox="1"/>
      </xdr:nvSpPr>
      <xdr:spPr>
        <a:xfrm>
          <a:off x="4610100"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55</xdr:row>
      <xdr:rowOff>47625</xdr:rowOff>
    </xdr:from>
    <xdr:to>
      <xdr:col>10</xdr:col>
      <xdr:colOff>114300</xdr:colOff>
      <xdr:row>56</xdr:row>
      <xdr:rowOff>142875</xdr:rowOff>
    </xdr:to>
    <xdr:sp macro="" textlink="">
      <xdr:nvSpPr>
        <xdr:cNvPr id="66" name="TextBox 65">
          <a:extLst>
            <a:ext uri="{FF2B5EF4-FFF2-40B4-BE49-F238E27FC236}">
              <a16:creationId xmlns:a16="http://schemas.microsoft.com/office/drawing/2014/main" id="{03D436C7-6EF7-45DF-AA27-2DBF8E8C4D84}"/>
            </a:ext>
          </a:extLst>
        </xdr:cNvPr>
        <xdr:cNvSpPr txBox="1"/>
      </xdr:nvSpPr>
      <xdr:spPr>
        <a:xfrm>
          <a:off x="46101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46</xdr:row>
      <xdr:rowOff>80010</xdr:rowOff>
    </xdr:from>
    <xdr:to>
      <xdr:col>1</xdr:col>
      <xdr:colOff>129539</xdr:colOff>
      <xdr:row>47</xdr:row>
      <xdr:rowOff>114299</xdr:rowOff>
    </xdr:to>
    <xdr:sp macro="" textlink="">
      <xdr:nvSpPr>
        <xdr:cNvPr id="67" name="TextBox 66">
          <a:extLst>
            <a:ext uri="{FF2B5EF4-FFF2-40B4-BE49-F238E27FC236}">
              <a16:creationId xmlns:a16="http://schemas.microsoft.com/office/drawing/2014/main" id="{BEC5331A-3366-422A-9299-5D4BE9774C49}"/>
            </a:ext>
          </a:extLst>
        </xdr:cNvPr>
        <xdr:cNvSpPr txBox="1"/>
      </xdr:nvSpPr>
      <xdr:spPr>
        <a:xfrm>
          <a:off x="1885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46</xdr:row>
      <xdr:rowOff>80010</xdr:rowOff>
    </xdr:from>
    <xdr:to>
      <xdr:col>2</xdr:col>
      <xdr:colOff>129539</xdr:colOff>
      <xdr:row>47</xdr:row>
      <xdr:rowOff>114299</xdr:rowOff>
    </xdr:to>
    <xdr:sp macro="" textlink="">
      <xdr:nvSpPr>
        <xdr:cNvPr id="68" name="TextBox 67">
          <a:extLst>
            <a:ext uri="{FF2B5EF4-FFF2-40B4-BE49-F238E27FC236}">
              <a16:creationId xmlns:a16="http://schemas.microsoft.com/office/drawing/2014/main" id="{69E4DF0E-4C6F-4145-BB37-E44485C2D8B4}"/>
            </a:ext>
          </a:extLst>
        </xdr:cNvPr>
        <xdr:cNvSpPr txBox="1"/>
      </xdr:nvSpPr>
      <xdr:spPr>
        <a:xfrm>
          <a:off x="7981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46</xdr:row>
      <xdr:rowOff>72390</xdr:rowOff>
    </xdr:from>
    <xdr:to>
      <xdr:col>3</xdr:col>
      <xdr:colOff>182879</xdr:colOff>
      <xdr:row>47</xdr:row>
      <xdr:rowOff>106679</xdr:rowOff>
    </xdr:to>
    <xdr:sp macro="" textlink="">
      <xdr:nvSpPr>
        <xdr:cNvPr id="69" name="TextBox 68">
          <a:extLst>
            <a:ext uri="{FF2B5EF4-FFF2-40B4-BE49-F238E27FC236}">
              <a16:creationId xmlns:a16="http://schemas.microsoft.com/office/drawing/2014/main" id="{F08DC705-8354-4088-90F2-2A80A11CD24C}"/>
            </a:ext>
          </a:extLst>
        </xdr:cNvPr>
        <xdr:cNvSpPr txBox="1"/>
      </xdr:nvSpPr>
      <xdr:spPr>
        <a:xfrm>
          <a:off x="1461134" y="2091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46</xdr:row>
      <xdr:rowOff>64770</xdr:rowOff>
    </xdr:from>
    <xdr:to>
      <xdr:col>4</xdr:col>
      <xdr:colOff>198119</xdr:colOff>
      <xdr:row>47</xdr:row>
      <xdr:rowOff>99059</xdr:rowOff>
    </xdr:to>
    <xdr:sp macro="" textlink="">
      <xdr:nvSpPr>
        <xdr:cNvPr id="70" name="TextBox 69">
          <a:extLst>
            <a:ext uri="{FF2B5EF4-FFF2-40B4-BE49-F238E27FC236}">
              <a16:creationId xmlns:a16="http://schemas.microsoft.com/office/drawing/2014/main" id="{9FEEC2BF-678A-4512-8C3C-9D5958718089}"/>
            </a:ext>
          </a:extLst>
        </xdr:cNvPr>
        <xdr:cNvSpPr txBox="1"/>
      </xdr:nvSpPr>
      <xdr:spPr>
        <a:xfrm>
          <a:off x="2085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46</xdr:row>
      <xdr:rowOff>64770</xdr:rowOff>
    </xdr:from>
    <xdr:to>
      <xdr:col>5</xdr:col>
      <xdr:colOff>205739</xdr:colOff>
      <xdr:row>47</xdr:row>
      <xdr:rowOff>99059</xdr:rowOff>
    </xdr:to>
    <xdr:sp macro="" textlink="">
      <xdr:nvSpPr>
        <xdr:cNvPr id="71" name="TextBox 70">
          <a:extLst>
            <a:ext uri="{FF2B5EF4-FFF2-40B4-BE49-F238E27FC236}">
              <a16:creationId xmlns:a16="http://schemas.microsoft.com/office/drawing/2014/main" id="{82F44F90-C899-43C6-8345-AFD6442C9B88}"/>
            </a:ext>
          </a:extLst>
        </xdr:cNvPr>
        <xdr:cNvSpPr txBox="1"/>
      </xdr:nvSpPr>
      <xdr:spPr>
        <a:xfrm>
          <a:off x="270319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46</xdr:row>
      <xdr:rowOff>64770</xdr:rowOff>
    </xdr:from>
    <xdr:to>
      <xdr:col>6</xdr:col>
      <xdr:colOff>266699</xdr:colOff>
      <xdr:row>47</xdr:row>
      <xdr:rowOff>99059</xdr:rowOff>
    </xdr:to>
    <xdr:sp macro="" textlink="">
      <xdr:nvSpPr>
        <xdr:cNvPr id="72" name="TextBox 71">
          <a:extLst>
            <a:ext uri="{FF2B5EF4-FFF2-40B4-BE49-F238E27FC236}">
              <a16:creationId xmlns:a16="http://schemas.microsoft.com/office/drawing/2014/main" id="{723D6773-10B1-41F6-AD7D-8E774675625E}"/>
            </a:ext>
          </a:extLst>
        </xdr:cNvPr>
        <xdr:cNvSpPr txBox="1"/>
      </xdr:nvSpPr>
      <xdr:spPr>
        <a:xfrm>
          <a:off x="337375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64</xdr:row>
      <xdr:rowOff>87631</xdr:rowOff>
    </xdr:from>
    <xdr:to>
      <xdr:col>8</xdr:col>
      <xdr:colOff>198119</xdr:colOff>
      <xdr:row>65</xdr:row>
      <xdr:rowOff>121920</xdr:rowOff>
    </xdr:to>
    <xdr:sp macro="" textlink="">
      <xdr:nvSpPr>
        <xdr:cNvPr id="73" name="TextBox 72">
          <a:extLst>
            <a:ext uri="{FF2B5EF4-FFF2-40B4-BE49-F238E27FC236}">
              <a16:creationId xmlns:a16="http://schemas.microsoft.com/office/drawing/2014/main" id="{96AD4BCB-14E2-427D-81D3-62EE0BEBEC77}"/>
            </a:ext>
          </a:extLst>
        </xdr:cNvPr>
        <xdr:cNvSpPr txBox="1"/>
      </xdr:nvSpPr>
      <xdr:spPr>
        <a:xfrm>
          <a:off x="45243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64</xdr:row>
      <xdr:rowOff>87631</xdr:rowOff>
    </xdr:from>
    <xdr:to>
      <xdr:col>9</xdr:col>
      <xdr:colOff>198119</xdr:colOff>
      <xdr:row>65</xdr:row>
      <xdr:rowOff>121920</xdr:rowOff>
    </xdr:to>
    <xdr:sp macro="" textlink="">
      <xdr:nvSpPr>
        <xdr:cNvPr id="74" name="TextBox 73">
          <a:extLst>
            <a:ext uri="{FF2B5EF4-FFF2-40B4-BE49-F238E27FC236}">
              <a16:creationId xmlns:a16="http://schemas.microsoft.com/office/drawing/2014/main" id="{526F5735-5DEB-48B4-9DFC-F98DBF10F663}"/>
            </a:ext>
          </a:extLst>
        </xdr:cNvPr>
        <xdr:cNvSpPr txBox="1"/>
      </xdr:nvSpPr>
      <xdr:spPr>
        <a:xfrm>
          <a:off x="51339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64</xdr:row>
      <xdr:rowOff>80011</xdr:rowOff>
    </xdr:from>
    <xdr:to>
      <xdr:col>10</xdr:col>
      <xdr:colOff>251459</xdr:colOff>
      <xdr:row>65</xdr:row>
      <xdr:rowOff>114300</xdr:rowOff>
    </xdr:to>
    <xdr:sp macro="" textlink="">
      <xdr:nvSpPr>
        <xdr:cNvPr id="75" name="TextBox 74">
          <a:extLst>
            <a:ext uri="{FF2B5EF4-FFF2-40B4-BE49-F238E27FC236}">
              <a16:creationId xmlns:a16="http://schemas.microsoft.com/office/drawing/2014/main" id="{2C1A3D94-ACF2-4FAB-B246-4BB7EDCA41E6}"/>
            </a:ext>
          </a:extLst>
        </xdr:cNvPr>
        <xdr:cNvSpPr txBox="1"/>
      </xdr:nvSpPr>
      <xdr:spPr>
        <a:xfrm>
          <a:off x="5796914" y="514731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64</xdr:row>
      <xdr:rowOff>72391</xdr:rowOff>
    </xdr:from>
    <xdr:to>
      <xdr:col>11</xdr:col>
      <xdr:colOff>266699</xdr:colOff>
      <xdr:row>65</xdr:row>
      <xdr:rowOff>106680</xdr:rowOff>
    </xdr:to>
    <xdr:sp macro="" textlink="">
      <xdr:nvSpPr>
        <xdr:cNvPr id="76" name="TextBox 75">
          <a:extLst>
            <a:ext uri="{FF2B5EF4-FFF2-40B4-BE49-F238E27FC236}">
              <a16:creationId xmlns:a16="http://schemas.microsoft.com/office/drawing/2014/main" id="{B96ABDA8-AAB3-4A90-967A-C05951922822}"/>
            </a:ext>
          </a:extLst>
        </xdr:cNvPr>
        <xdr:cNvSpPr txBox="1"/>
      </xdr:nvSpPr>
      <xdr:spPr>
        <a:xfrm>
          <a:off x="642175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64</xdr:row>
      <xdr:rowOff>72391</xdr:rowOff>
    </xdr:from>
    <xdr:to>
      <xdr:col>12</xdr:col>
      <xdr:colOff>274319</xdr:colOff>
      <xdr:row>65</xdr:row>
      <xdr:rowOff>106680</xdr:rowOff>
    </xdr:to>
    <xdr:sp macro="" textlink="">
      <xdr:nvSpPr>
        <xdr:cNvPr id="77" name="TextBox 76">
          <a:extLst>
            <a:ext uri="{FF2B5EF4-FFF2-40B4-BE49-F238E27FC236}">
              <a16:creationId xmlns:a16="http://schemas.microsoft.com/office/drawing/2014/main" id="{3DB9B195-9353-409D-AD08-A6B9C2C4DDD5}"/>
            </a:ext>
          </a:extLst>
        </xdr:cNvPr>
        <xdr:cNvSpPr txBox="1"/>
      </xdr:nvSpPr>
      <xdr:spPr>
        <a:xfrm>
          <a:off x="703897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64</xdr:row>
      <xdr:rowOff>72391</xdr:rowOff>
    </xdr:from>
    <xdr:to>
      <xdr:col>13</xdr:col>
      <xdr:colOff>335279</xdr:colOff>
      <xdr:row>65</xdr:row>
      <xdr:rowOff>106680</xdr:rowOff>
    </xdr:to>
    <xdr:sp macro="" textlink="">
      <xdr:nvSpPr>
        <xdr:cNvPr id="78" name="TextBox 77">
          <a:extLst>
            <a:ext uri="{FF2B5EF4-FFF2-40B4-BE49-F238E27FC236}">
              <a16:creationId xmlns:a16="http://schemas.microsoft.com/office/drawing/2014/main" id="{00997C5E-57AE-48D6-9F46-3041E0314233}"/>
            </a:ext>
          </a:extLst>
        </xdr:cNvPr>
        <xdr:cNvSpPr txBox="1"/>
      </xdr:nvSpPr>
      <xdr:spPr>
        <a:xfrm>
          <a:off x="770953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0</xdr:col>
      <xdr:colOff>9525</xdr:colOff>
      <xdr:row>36</xdr:row>
      <xdr:rowOff>180975</xdr:rowOff>
    </xdr:from>
    <xdr:to>
      <xdr:col>13</xdr:col>
      <xdr:colOff>552450</xdr:colOff>
      <xdr:row>37</xdr:row>
      <xdr:rowOff>0</xdr:rowOff>
    </xdr:to>
    <xdr:cxnSp macro="">
      <xdr:nvCxnSpPr>
        <xdr:cNvPr id="80" name="Straight Connector 79">
          <a:extLst>
            <a:ext uri="{FF2B5EF4-FFF2-40B4-BE49-F238E27FC236}">
              <a16:creationId xmlns:a16="http://schemas.microsoft.com/office/drawing/2014/main" id="{4846EB19-6416-4461-A45F-B84AD99E075F}"/>
            </a:ext>
          </a:extLst>
        </xdr:cNvPr>
        <xdr:cNvCxnSpPr/>
      </xdr:nvCxnSpPr>
      <xdr:spPr>
        <a:xfrm>
          <a:off x="9525" y="6391275"/>
          <a:ext cx="846772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oneCellAnchor>
    <xdr:from>
      <xdr:col>7</xdr:col>
      <xdr:colOff>175260</xdr:colOff>
      <xdr:row>92</xdr:row>
      <xdr:rowOff>60960</xdr:rowOff>
    </xdr:from>
    <xdr:ext cx="4137660" cy="2749141"/>
    <xdr:pic>
      <xdr:nvPicPr>
        <xdr:cNvPr id="83" name="Picture 82">
          <a:extLst>
            <a:ext uri="{FF2B5EF4-FFF2-40B4-BE49-F238E27FC236}">
              <a16:creationId xmlns:a16="http://schemas.microsoft.com/office/drawing/2014/main" id="{46F93EE2-FF9C-407E-9617-6C6DD30FB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60426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53340</xdr:colOff>
      <xdr:row>92</xdr:row>
      <xdr:rowOff>83820</xdr:rowOff>
    </xdr:from>
    <xdr:ext cx="4137660" cy="2749141"/>
    <xdr:pic>
      <xdr:nvPicPr>
        <xdr:cNvPr id="84" name="Picture 83">
          <a:extLst>
            <a:ext uri="{FF2B5EF4-FFF2-40B4-BE49-F238E27FC236}">
              <a16:creationId xmlns:a16="http://schemas.microsoft.com/office/drawing/2014/main" id="{C1D64152-C5A2-469F-B166-F87CFCF9B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62712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135254</xdr:colOff>
      <xdr:row>100</xdr:row>
      <xdr:rowOff>110491</xdr:rowOff>
    </xdr:from>
    <xdr:to>
      <xdr:col>1</xdr:col>
      <xdr:colOff>76199</xdr:colOff>
      <xdr:row>101</xdr:row>
      <xdr:rowOff>144780</xdr:rowOff>
    </xdr:to>
    <xdr:sp macro="" textlink="">
      <xdr:nvSpPr>
        <xdr:cNvPr id="85" name="TextBox 84">
          <a:extLst>
            <a:ext uri="{FF2B5EF4-FFF2-40B4-BE49-F238E27FC236}">
              <a16:creationId xmlns:a16="http://schemas.microsoft.com/office/drawing/2014/main" id="{EF4650CF-7C0E-4195-A40E-ECF3B9A975E0}"/>
            </a:ext>
          </a:extLst>
        </xdr:cNvPr>
        <xdr:cNvSpPr txBox="1"/>
      </xdr:nvSpPr>
      <xdr:spPr>
        <a:xfrm>
          <a:off x="1352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100</xdr:row>
      <xdr:rowOff>110491</xdr:rowOff>
    </xdr:from>
    <xdr:to>
      <xdr:col>2</xdr:col>
      <xdr:colOff>76199</xdr:colOff>
      <xdr:row>101</xdr:row>
      <xdr:rowOff>144780</xdr:rowOff>
    </xdr:to>
    <xdr:sp macro="" textlink="">
      <xdr:nvSpPr>
        <xdr:cNvPr id="86" name="TextBox 85">
          <a:extLst>
            <a:ext uri="{FF2B5EF4-FFF2-40B4-BE49-F238E27FC236}">
              <a16:creationId xmlns:a16="http://schemas.microsoft.com/office/drawing/2014/main" id="{A440D092-32B4-4CB0-B377-5524B3CDBC2E}"/>
            </a:ext>
          </a:extLst>
        </xdr:cNvPr>
        <xdr:cNvSpPr txBox="1"/>
      </xdr:nvSpPr>
      <xdr:spPr>
        <a:xfrm>
          <a:off x="7448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100</xdr:row>
      <xdr:rowOff>102871</xdr:rowOff>
    </xdr:from>
    <xdr:to>
      <xdr:col>3</xdr:col>
      <xdr:colOff>129539</xdr:colOff>
      <xdr:row>101</xdr:row>
      <xdr:rowOff>137160</xdr:rowOff>
    </xdr:to>
    <xdr:sp macro="" textlink="">
      <xdr:nvSpPr>
        <xdr:cNvPr id="87" name="TextBox 86">
          <a:extLst>
            <a:ext uri="{FF2B5EF4-FFF2-40B4-BE49-F238E27FC236}">
              <a16:creationId xmlns:a16="http://schemas.microsoft.com/office/drawing/2014/main" id="{F0A36C00-4D96-43FB-AB9E-04B344EB291B}"/>
            </a:ext>
          </a:extLst>
        </xdr:cNvPr>
        <xdr:cNvSpPr txBox="1"/>
      </xdr:nvSpPr>
      <xdr:spPr>
        <a:xfrm>
          <a:off x="1407794" y="517017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100</xdr:row>
      <xdr:rowOff>95251</xdr:rowOff>
    </xdr:from>
    <xdr:to>
      <xdr:col>4</xdr:col>
      <xdr:colOff>144779</xdr:colOff>
      <xdr:row>101</xdr:row>
      <xdr:rowOff>129540</xdr:rowOff>
    </xdr:to>
    <xdr:sp macro="" textlink="">
      <xdr:nvSpPr>
        <xdr:cNvPr id="88" name="TextBox 87">
          <a:extLst>
            <a:ext uri="{FF2B5EF4-FFF2-40B4-BE49-F238E27FC236}">
              <a16:creationId xmlns:a16="http://schemas.microsoft.com/office/drawing/2014/main" id="{D284F741-533E-44FB-B6A4-B1DCFCAEA171}"/>
            </a:ext>
          </a:extLst>
        </xdr:cNvPr>
        <xdr:cNvSpPr txBox="1"/>
      </xdr:nvSpPr>
      <xdr:spPr>
        <a:xfrm>
          <a:off x="203263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100</xdr:row>
      <xdr:rowOff>95251</xdr:rowOff>
    </xdr:from>
    <xdr:to>
      <xdr:col>5</xdr:col>
      <xdr:colOff>152399</xdr:colOff>
      <xdr:row>101</xdr:row>
      <xdr:rowOff>129540</xdr:rowOff>
    </xdr:to>
    <xdr:sp macro="" textlink="">
      <xdr:nvSpPr>
        <xdr:cNvPr id="89" name="TextBox 88">
          <a:extLst>
            <a:ext uri="{FF2B5EF4-FFF2-40B4-BE49-F238E27FC236}">
              <a16:creationId xmlns:a16="http://schemas.microsoft.com/office/drawing/2014/main" id="{71C01374-18D6-4930-A6A3-4BB5584B772F}"/>
            </a:ext>
          </a:extLst>
        </xdr:cNvPr>
        <xdr:cNvSpPr txBox="1"/>
      </xdr:nvSpPr>
      <xdr:spPr>
        <a:xfrm>
          <a:off x="264985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100</xdr:row>
      <xdr:rowOff>95251</xdr:rowOff>
    </xdr:from>
    <xdr:to>
      <xdr:col>6</xdr:col>
      <xdr:colOff>213359</xdr:colOff>
      <xdr:row>101</xdr:row>
      <xdr:rowOff>129540</xdr:rowOff>
    </xdr:to>
    <xdr:sp macro="" textlink="">
      <xdr:nvSpPr>
        <xdr:cNvPr id="90" name="TextBox 89">
          <a:extLst>
            <a:ext uri="{FF2B5EF4-FFF2-40B4-BE49-F238E27FC236}">
              <a16:creationId xmlns:a16="http://schemas.microsoft.com/office/drawing/2014/main" id="{79D0602B-C219-45C8-88AE-A0CCAB08324F}"/>
            </a:ext>
          </a:extLst>
        </xdr:cNvPr>
        <xdr:cNvSpPr txBox="1"/>
      </xdr:nvSpPr>
      <xdr:spPr>
        <a:xfrm>
          <a:off x="332041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74</xdr:row>
      <xdr:rowOff>38099</xdr:rowOff>
    </xdr:from>
    <xdr:ext cx="4137660" cy="2749141"/>
    <xdr:pic>
      <xdr:nvPicPr>
        <xdr:cNvPr id="91" name="Picture 90">
          <a:extLst>
            <a:ext uri="{FF2B5EF4-FFF2-40B4-BE49-F238E27FC236}">
              <a16:creationId xmlns:a16="http://schemas.microsoft.com/office/drawing/2014/main" id="{B89AAC06-A324-4722-9022-7C07938BE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82</xdr:row>
      <xdr:rowOff>64770</xdr:rowOff>
    </xdr:from>
    <xdr:to>
      <xdr:col>8</xdr:col>
      <xdr:colOff>198119</xdr:colOff>
      <xdr:row>83</xdr:row>
      <xdr:rowOff>99059</xdr:rowOff>
    </xdr:to>
    <xdr:sp macro="" textlink="">
      <xdr:nvSpPr>
        <xdr:cNvPr id="92" name="TextBox 91">
          <a:extLst>
            <a:ext uri="{FF2B5EF4-FFF2-40B4-BE49-F238E27FC236}">
              <a16:creationId xmlns:a16="http://schemas.microsoft.com/office/drawing/2014/main" id="{F14B1D02-C704-4276-94D4-484B13DAB5D1}"/>
            </a:ext>
          </a:extLst>
        </xdr:cNvPr>
        <xdr:cNvSpPr txBox="1"/>
      </xdr:nvSpPr>
      <xdr:spPr>
        <a:xfrm>
          <a:off x="45243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82</xdr:row>
      <xdr:rowOff>64770</xdr:rowOff>
    </xdr:from>
    <xdr:to>
      <xdr:col>9</xdr:col>
      <xdr:colOff>198119</xdr:colOff>
      <xdr:row>83</xdr:row>
      <xdr:rowOff>99059</xdr:rowOff>
    </xdr:to>
    <xdr:sp macro="" textlink="">
      <xdr:nvSpPr>
        <xdr:cNvPr id="93" name="TextBox 92">
          <a:extLst>
            <a:ext uri="{FF2B5EF4-FFF2-40B4-BE49-F238E27FC236}">
              <a16:creationId xmlns:a16="http://schemas.microsoft.com/office/drawing/2014/main" id="{77B6F930-A9DB-4BC6-9607-8BE4990DCD17}"/>
            </a:ext>
          </a:extLst>
        </xdr:cNvPr>
        <xdr:cNvSpPr txBox="1"/>
      </xdr:nvSpPr>
      <xdr:spPr>
        <a:xfrm>
          <a:off x="5133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82</xdr:row>
      <xdr:rowOff>57150</xdr:rowOff>
    </xdr:from>
    <xdr:to>
      <xdr:col>10</xdr:col>
      <xdr:colOff>251459</xdr:colOff>
      <xdr:row>83</xdr:row>
      <xdr:rowOff>91439</xdr:rowOff>
    </xdr:to>
    <xdr:sp macro="" textlink="">
      <xdr:nvSpPr>
        <xdr:cNvPr id="94" name="TextBox 93">
          <a:extLst>
            <a:ext uri="{FF2B5EF4-FFF2-40B4-BE49-F238E27FC236}">
              <a16:creationId xmlns:a16="http://schemas.microsoft.com/office/drawing/2014/main" id="{C144439D-25CD-44FB-96D2-8B768B2D0BDA}"/>
            </a:ext>
          </a:extLst>
        </xdr:cNvPr>
        <xdr:cNvSpPr txBox="1"/>
      </xdr:nvSpPr>
      <xdr:spPr>
        <a:xfrm>
          <a:off x="5796914" y="2076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82</xdr:row>
      <xdr:rowOff>49530</xdr:rowOff>
    </xdr:from>
    <xdr:to>
      <xdr:col>11</xdr:col>
      <xdr:colOff>266699</xdr:colOff>
      <xdr:row>83</xdr:row>
      <xdr:rowOff>83819</xdr:rowOff>
    </xdr:to>
    <xdr:sp macro="" textlink="">
      <xdr:nvSpPr>
        <xdr:cNvPr id="95" name="TextBox 94">
          <a:extLst>
            <a:ext uri="{FF2B5EF4-FFF2-40B4-BE49-F238E27FC236}">
              <a16:creationId xmlns:a16="http://schemas.microsoft.com/office/drawing/2014/main" id="{CA7A1571-080D-452F-B449-393877F7E21C}"/>
            </a:ext>
          </a:extLst>
        </xdr:cNvPr>
        <xdr:cNvSpPr txBox="1"/>
      </xdr:nvSpPr>
      <xdr:spPr>
        <a:xfrm>
          <a:off x="642175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82</xdr:row>
      <xdr:rowOff>49530</xdr:rowOff>
    </xdr:from>
    <xdr:to>
      <xdr:col>12</xdr:col>
      <xdr:colOff>274319</xdr:colOff>
      <xdr:row>83</xdr:row>
      <xdr:rowOff>83819</xdr:rowOff>
    </xdr:to>
    <xdr:sp macro="" textlink="">
      <xdr:nvSpPr>
        <xdr:cNvPr id="96" name="TextBox 95">
          <a:extLst>
            <a:ext uri="{FF2B5EF4-FFF2-40B4-BE49-F238E27FC236}">
              <a16:creationId xmlns:a16="http://schemas.microsoft.com/office/drawing/2014/main" id="{EE082848-ABE9-4AE2-A732-813CAC90D0FD}"/>
            </a:ext>
          </a:extLst>
        </xdr:cNvPr>
        <xdr:cNvSpPr txBox="1"/>
      </xdr:nvSpPr>
      <xdr:spPr>
        <a:xfrm>
          <a:off x="703897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82</xdr:row>
      <xdr:rowOff>49530</xdr:rowOff>
    </xdr:from>
    <xdr:to>
      <xdr:col>13</xdr:col>
      <xdr:colOff>335279</xdr:colOff>
      <xdr:row>83</xdr:row>
      <xdr:rowOff>83819</xdr:rowOff>
    </xdr:to>
    <xdr:sp macro="" textlink="">
      <xdr:nvSpPr>
        <xdr:cNvPr id="97" name="TextBox 96">
          <a:extLst>
            <a:ext uri="{FF2B5EF4-FFF2-40B4-BE49-F238E27FC236}">
              <a16:creationId xmlns:a16="http://schemas.microsoft.com/office/drawing/2014/main" id="{6BE58BB2-FB11-4A6A-AC11-D199640AA3A1}"/>
            </a:ext>
          </a:extLst>
        </xdr:cNvPr>
        <xdr:cNvSpPr txBox="1"/>
      </xdr:nvSpPr>
      <xdr:spPr>
        <a:xfrm>
          <a:off x="770953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74</xdr:row>
      <xdr:rowOff>53339</xdr:rowOff>
    </xdr:from>
    <xdr:ext cx="4137660" cy="2749141"/>
    <xdr:pic>
      <xdr:nvPicPr>
        <xdr:cNvPr id="98" name="Picture 97">
          <a:extLst>
            <a:ext uri="{FF2B5EF4-FFF2-40B4-BE49-F238E27FC236}">
              <a16:creationId xmlns:a16="http://schemas.microsoft.com/office/drawing/2014/main" id="{415E9A71-A196-4380-A390-EE19E76C5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9525</xdr:colOff>
      <xdr:row>89</xdr:row>
      <xdr:rowOff>171450</xdr:rowOff>
    </xdr:from>
    <xdr:to>
      <xdr:col>14</xdr:col>
      <xdr:colOff>0</xdr:colOff>
      <xdr:row>89</xdr:row>
      <xdr:rowOff>180975</xdr:rowOff>
    </xdr:to>
    <xdr:cxnSp macro="">
      <xdr:nvCxnSpPr>
        <xdr:cNvPr id="100" name="Straight Connector 99">
          <a:extLst>
            <a:ext uri="{FF2B5EF4-FFF2-40B4-BE49-F238E27FC236}">
              <a16:creationId xmlns:a16="http://schemas.microsoft.com/office/drawing/2014/main" id="{8EE5CE8F-9F8B-4950-B88E-02D6377F6E5E}"/>
            </a:ext>
          </a:extLst>
        </xdr:cNvPr>
        <xdr:cNvCxnSpPr/>
      </xdr:nvCxnSpPr>
      <xdr:spPr>
        <a:xfrm flipV="1">
          <a:off x="9525" y="333375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74</xdr:row>
      <xdr:rowOff>47626</xdr:rowOff>
    </xdr:from>
    <xdr:to>
      <xdr:col>3</xdr:col>
      <xdr:colOff>47625</xdr:colOff>
      <xdr:row>75</xdr:row>
      <xdr:rowOff>142876</xdr:rowOff>
    </xdr:to>
    <xdr:sp macro="" textlink="">
      <xdr:nvSpPr>
        <xdr:cNvPr id="101" name="TextBox 100">
          <a:extLst>
            <a:ext uri="{FF2B5EF4-FFF2-40B4-BE49-F238E27FC236}">
              <a16:creationId xmlns:a16="http://schemas.microsoft.com/office/drawing/2014/main" id="{7731B939-228B-47CB-80FD-666F79987FA4}"/>
            </a:ext>
          </a:extLst>
        </xdr:cNvPr>
        <xdr:cNvSpPr txBox="1"/>
      </xdr:nvSpPr>
      <xdr:spPr>
        <a:xfrm>
          <a:off x="2762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74</xdr:row>
      <xdr:rowOff>47626</xdr:rowOff>
    </xdr:from>
    <xdr:to>
      <xdr:col>6</xdr:col>
      <xdr:colOff>85725</xdr:colOff>
      <xdr:row>75</xdr:row>
      <xdr:rowOff>142876</xdr:rowOff>
    </xdr:to>
    <xdr:sp macro="" textlink="">
      <xdr:nvSpPr>
        <xdr:cNvPr id="102" name="TextBox 101">
          <a:extLst>
            <a:ext uri="{FF2B5EF4-FFF2-40B4-BE49-F238E27FC236}">
              <a16:creationId xmlns:a16="http://schemas.microsoft.com/office/drawing/2014/main" id="{29DD0226-A12F-40D8-9D0C-36339A149657}"/>
            </a:ext>
          </a:extLst>
        </xdr:cNvPr>
        <xdr:cNvSpPr txBox="1"/>
      </xdr:nvSpPr>
      <xdr:spPr>
        <a:xfrm>
          <a:off x="21431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74</xdr:row>
      <xdr:rowOff>38100</xdr:rowOff>
    </xdr:from>
    <xdr:to>
      <xdr:col>13</xdr:col>
      <xdr:colOff>123825</xdr:colOff>
      <xdr:row>75</xdr:row>
      <xdr:rowOff>133350</xdr:rowOff>
    </xdr:to>
    <xdr:sp macro="" textlink="">
      <xdr:nvSpPr>
        <xdr:cNvPr id="103" name="TextBox 102">
          <a:extLst>
            <a:ext uri="{FF2B5EF4-FFF2-40B4-BE49-F238E27FC236}">
              <a16:creationId xmlns:a16="http://schemas.microsoft.com/office/drawing/2014/main" id="{30EE52AD-2FC6-4D7A-B47D-D071AC6DEFD0}"/>
            </a:ext>
          </a:extLst>
        </xdr:cNvPr>
        <xdr:cNvSpPr txBox="1"/>
      </xdr:nvSpPr>
      <xdr:spPr>
        <a:xfrm>
          <a:off x="6448425"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91</xdr:row>
      <xdr:rowOff>47625</xdr:rowOff>
    </xdr:from>
    <xdr:to>
      <xdr:col>13</xdr:col>
      <xdr:colOff>123825</xdr:colOff>
      <xdr:row>92</xdr:row>
      <xdr:rowOff>142875</xdr:rowOff>
    </xdr:to>
    <xdr:sp macro="" textlink="">
      <xdr:nvSpPr>
        <xdr:cNvPr id="104" name="TextBox 103">
          <a:extLst>
            <a:ext uri="{FF2B5EF4-FFF2-40B4-BE49-F238E27FC236}">
              <a16:creationId xmlns:a16="http://schemas.microsoft.com/office/drawing/2014/main" id="{727FB6AC-D60B-4E55-AD44-18CD09A5A571}"/>
            </a:ext>
          </a:extLst>
        </xdr:cNvPr>
        <xdr:cNvSpPr txBox="1"/>
      </xdr:nvSpPr>
      <xdr:spPr>
        <a:xfrm>
          <a:off x="6448425"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91</xdr:row>
      <xdr:rowOff>38100</xdr:rowOff>
    </xdr:from>
    <xdr:to>
      <xdr:col>6</xdr:col>
      <xdr:colOff>38100</xdr:colOff>
      <xdr:row>92</xdr:row>
      <xdr:rowOff>133350</xdr:rowOff>
    </xdr:to>
    <xdr:sp macro="" textlink="">
      <xdr:nvSpPr>
        <xdr:cNvPr id="105" name="TextBox 104">
          <a:extLst>
            <a:ext uri="{FF2B5EF4-FFF2-40B4-BE49-F238E27FC236}">
              <a16:creationId xmlns:a16="http://schemas.microsoft.com/office/drawing/2014/main" id="{1632198E-2F9C-4270-B388-840278230C88}"/>
            </a:ext>
          </a:extLst>
        </xdr:cNvPr>
        <xdr:cNvSpPr txBox="1"/>
      </xdr:nvSpPr>
      <xdr:spPr>
        <a:xfrm>
          <a:off x="2095500" y="33909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91</xdr:row>
      <xdr:rowOff>47625</xdr:rowOff>
    </xdr:from>
    <xdr:to>
      <xdr:col>3</xdr:col>
      <xdr:colOff>0</xdr:colOff>
      <xdr:row>92</xdr:row>
      <xdr:rowOff>142875</xdr:rowOff>
    </xdr:to>
    <xdr:sp macro="" textlink="">
      <xdr:nvSpPr>
        <xdr:cNvPr id="106" name="TextBox 105">
          <a:extLst>
            <a:ext uri="{FF2B5EF4-FFF2-40B4-BE49-F238E27FC236}">
              <a16:creationId xmlns:a16="http://schemas.microsoft.com/office/drawing/2014/main" id="{B1EA9CD6-1DB2-485D-A5AC-DACA826E4497}"/>
            </a:ext>
          </a:extLst>
        </xdr:cNvPr>
        <xdr:cNvSpPr txBox="1"/>
      </xdr:nvSpPr>
      <xdr:spPr>
        <a:xfrm>
          <a:off x="2286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74</xdr:row>
      <xdr:rowOff>38100</xdr:rowOff>
    </xdr:from>
    <xdr:to>
      <xdr:col>10</xdr:col>
      <xdr:colOff>114300</xdr:colOff>
      <xdr:row>75</xdr:row>
      <xdr:rowOff>133350</xdr:rowOff>
    </xdr:to>
    <xdr:sp macro="" textlink="">
      <xdr:nvSpPr>
        <xdr:cNvPr id="107" name="TextBox 106">
          <a:extLst>
            <a:ext uri="{FF2B5EF4-FFF2-40B4-BE49-F238E27FC236}">
              <a16:creationId xmlns:a16="http://schemas.microsoft.com/office/drawing/2014/main" id="{5ADC9699-4E70-4FC4-B8F1-25FE48AB12F8}"/>
            </a:ext>
          </a:extLst>
        </xdr:cNvPr>
        <xdr:cNvSpPr txBox="1"/>
      </xdr:nvSpPr>
      <xdr:spPr>
        <a:xfrm>
          <a:off x="4610100"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91</xdr:row>
      <xdr:rowOff>47625</xdr:rowOff>
    </xdr:from>
    <xdr:to>
      <xdr:col>10</xdr:col>
      <xdr:colOff>114300</xdr:colOff>
      <xdr:row>92</xdr:row>
      <xdr:rowOff>142875</xdr:rowOff>
    </xdr:to>
    <xdr:sp macro="" textlink="">
      <xdr:nvSpPr>
        <xdr:cNvPr id="108" name="TextBox 107">
          <a:extLst>
            <a:ext uri="{FF2B5EF4-FFF2-40B4-BE49-F238E27FC236}">
              <a16:creationId xmlns:a16="http://schemas.microsoft.com/office/drawing/2014/main" id="{59B3F921-6C7B-4B0F-94AF-06B431F91EA4}"/>
            </a:ext>
          </a:extLst>
        </xdr:cNvPr>
        <xdr:cNvSpPr txBox="1"/>
      </xdr:nvSpPr>
      <xdr:spPr>
        <a:xfrm>
          <a:off x="46101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82</xdr:row>
      <xdr:rowOff>80010</xdr:rowOff>
    </xdr:from>
    <xdr:to>
      <xdr:col>1</xdr:col>
      <xdr:colOff>129539</xdr:colOff>
      <xdr:row>83</xdr:row>
      <xdr:rowOff>114299</xdr:rowOff>
    </xdr:to>
    <xdr:sp macro="" textlink="">
      <xdr:nvSpPr>
        <xdr:cNvPr id="109" name="TextBox 108">
          <a:extLst>
            <a:ext uri="{FF2B5EF4-FFF2-40B4-BE49-F238E27FC236}">
              <a16:creationId xmlns:a16="http://schemas.microsoft.com/office/drawing/2014/main" id="{A8080BFD-353E-4AED-8A23-0D3D12C846CD}"/>
            </a:ext>
          </a:extLst>
        </xdr:cNvPr>
        <xdr:cNvSpPr txBox="1"/>
      </xdr:nvSpPr>
      <xdr:spPr>
        <a:xfrm>
          <a:off x="1885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82</xdr:row>
      <xdr:rowOff>80010</xdr:rowOff>
    </xdr:from>
    <xdr:to>
      <xdr:col>2</xdr:col>
      <xdr:colOff>129539</xdr:colOff>
      <xdr:row>83</xdr:row>
      <xdr:rowOff>114299</xdr:rowOff>
    </xdr:to>
    <xdr:sp macro="" textlink="">
      <xdr:nvSpPr>
        <xdr:cNvPr id="110" name="TextBox 109">
          <a:extLst>
            <a:ext uri="{FF2B5EF4-FFF2-40B4-BE49-F238E27FC236}">
              <a16:creationId xmlns:a16="http://schemas.microsoft.com/office/drawing/2014/main" id="{0217ABF5-E0AA-4F9F-A224-ACEA381655DE}"/>
            </a:ext>
          </a:extLst>
        </xdr:cNvPr>
        <xdr:cNvSpPr txBox="1"/>
      </xdr:nvSpPr>
      <xdr:spPr>
        <a:xfrm>
          <a:off x="7981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82</xdr:row>
      <xdr:rowOff>72390</xdr:rowOff>
    </xdr:from>
    <xdr:to>
      <xdr:col>3</xdr:col>
      <xdr:colOff>182879</xdr:colOff>
      <xdr:row>83</xdr:row>
      <xdr:rowOff>106679</xdr:rowOff>
    </xdr:to>
    <xdr:sp macro="" textlink="">
      <xdr:nvSpPr>
        <xdr:cNvPr id="111" name="TextBox 110">
          <a:extLst>
            <a:ext uri="{FF2B5EF4-FFF2-40B4-BE49-F238E27FC236}">
              <a16:creationId xmlns:a16="http://schemas.microsoft.com/office/drawing/2014/main" id="{C5DFA1FC-C11A-42A0-AEDC-D28D1C37DBF9}"/>
            </a:ext>
          </a:extLst>
        </xdr:cNvPr>
        <xdr:cNvSpPr txBox="1"/>
      </xdr:nvSpPr>
      <xdr:spPr>
        <a:xfrm>
          <a:off x="1461134" y="2091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82</xdr:row>
      <xdr:rowOff>64770</xdr:rowOff>
    </xdr:from>
    <xdr:to>
      <xdr:col>4</xdr:col>
      <xdr:colOff>198119</xdr:colOff>
      <xdr:row>83</xdr:row>
      <xdr:rowOff>99059</xdr:rowOff>
    </xdr:to>
    <xdr:sp macro="" textlink="">
      <xdr:nvSpPr>
        <xdr:cNvPr id="112" name="TextBox 111">
          <a:extLst>
            <a:ext uri="{FF2B5EF4-FFF2-40B4-BE49-F238E27FC236}">
              <a16:creationId xmlns:a16="http://schemas.microsoft.com/office/drawing/2014/main" id="{30D6C593-AF09-45F8-BCC5-B69A9379069F}"/>
            </a:ext>
          </a:extLst>
        </xdr:cNvPr>
        <xdr:cNvSpPr txBox="1"/>
      </xdr:nvSpPr>
      <xdr:spPr>
        <a:xfrm>
          <a:off x="2085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82</xdr:row>
      <xdr:rowOff>64770</xdr:rowOff>
    </xdr:from>
    <xdr:to>
      <xdr:col>5</xdr:col>
      <xdr:colOff>205739</xdr:colOff>
      <xdr:row>83</xdr:row>
      <xdr:rowOff>99059</xdr:rowOff>
    </xdr:to>
    <xdr:sp macro="" textlink="">
      <xdr:nvSpPr>
        <xdr:cNvPr id="113" name="TextBox 112">
          <a:extLst>
            <a:ext uri="{FF2B5EF4-FFF2-40B4-BE49-F238E27FC236}">
              <a16:creationId xmlns:a16="http://schemas.microsoft.com/office/drawing/2014/main" id="{17BEE319-B0C4-44A0-BA5C-90A881BABA5D}"/>
            </a:ext>
          </a:extLst>
        </xdr:cNvPr>
        <xdr:cNvSpPr txBox="1"/>
      </xdr:nvSpPr>
      <xdr:spPr>
        <a:xfrm>
          <a:off x="270319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82</xdr:row>
      <xdr:rowOff>64770</xdr:rowOff>
    </xdr:from>
    <xdr:to>
      <xdr:col>6</xdr:col>
      <xdr:colOff>266699</xdr:colOff>
      <xdr:row>83</xdr:row>
      <xdr:rowOff>99059</xdr:rowOff>
    </xdr:to>
    <xdr:sp macro="" textlink="">
      <xdr:nvSpPr>
        <xdr:cNvPr id="114" name="TextBox 113">
          <a:extLst>
            <a:ext uri="{FF2B5EF4-FFF2-40B4-BE49-F238E27FC236}">
              <a16:creationId xmlns:a16="http://schemas.microsoft.com/office/drawing/2014/main" id="{34CB36A0-CDB7-4B81-BBA5-AF975C9B18EA}"/>
            </a:ext>
          </a:extLst>
        </xdr:cNvPr>
        <xdr:cNvSpPr txBox="1"/>
      </xdr:nvSpPr>
      <xdr:spPr>
        <a:xfrm>
          <a:off x="337375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100</xdr:row>
      <xdr:rowOff>87631</xdr:rowOff>
    </xdr:from>
    <xdr:to>
      <xdr:col>8</xdr:col>
      <xdr:colOff>198119</xdr:colOff>
      <xdr:row>101</xdr:row>
      <xdr:rowOff>121920</xdr:rowOff>
    </xdr:to>
    <xdr:sp macro="" textlink="">
      <xdr:nvSpPr>
        <xdr:cNvPr id="115" name="TextBox 114">
          <a:extLst>
            <a:ext uri="{FF2B5EF4-FFF2-40B4-BE49-F238E27FC236}">
              <a16:creationId xmlns:a16="http://schemas.microsoft.com/office/drawing/2014/main" id="{F1E6AFFD-7F08-4F29-B8FE-1718563AE750}"/>
            </a:ext>
          </a:extLst>
        </xdr:cNvPr>
        <xdr:cNvSpPr txBox="1"/>
      </xdr:nvSpPr>
      <xdr:spPr>
        <a:xfrm>
          <a:off x="45243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100</xdr:row>
      <xdr:rowOff>87631</xdr:rowOff>
    </xdr:from>
    <xdr:to>
      <xdr:col>9</xdr:col>
      <xdr:colOff>198119</xdr:colOff>
      <xdr:row>101</xdr:row>
      <xdr:rowOff>121920</xdr:rowOff>
    </xdr:to>
    <xdr:sp macro="" textlink="">
      <xdr:nvSpPr>
        <xdr:cNvPr id="116" name="TextBox 115">
          <a:extLst>
            <a:ext uri="{FF2B5EF4-FFF2-40B4-BE49-F238E27FC236}">
              <a16:creationId xmlns:a16="http://schemas.microsoft.com/office/drawing/2014/main" id="{DE7DB4D1-5281-4D8A-A194-BB01DEF7506A}"/>
            </a:ext>
          </a:extLst>
        </xdr:cNvPr>
        <xdr:cNvSpPr txBox="1"/>
      </xdr:nvSpPr>
      <xdr:spPr>
        <a:xfrm>
          <a:off x="51339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100</xdr:row>
      <xdr:rowOff>80011</xdr:rowOff>
    </xdr:from>
    <xdr:to>
      <xdr:col>10</xdr:col>
      <xdr:colOff>251459</xdr:colOff>
      <xdr:row>101</xdr:row>
      <xdr:rowOff>114300</xdr:rowOff>
    </xdr:to>
    <xdr:sp macro="" textlink="">
      <xdr:nvSpPr>
        <xdr:cNvPr id="117" name="TextBox 116">
          <a:extLst>
            <a:ext uri="{FF2B5EF4-FFF2-40B4-BE49-F238E27FC236}">
              <a16:creationId xmlns:a16="http://schemas.microsoft.com/office/drawing/2014/main" id="{670662F5-6230-49E6-AB59-CC7F28057A99}"/>
            </a:ext>
          </a:extLst>
        </xdr:cNvPr>
        <xdr:cNvSpPr txBox="1"/>
      </xdr:nvSpPr>
      <xdr:spPr>
        <a:xfrm>
          <a:off x="5796914" y="514731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100</xdr:row>
      <xdr:rowOff>72391</xdr:rowOff>
    </xdr:from>
    <xdr:to>
      <xdr:col>11</xdr:col>
      <xdr:colOff>266699</xdr:colOff>
      <xdr:row>101</xdr:row>
      <xdr:rowOff>106680</xdr:rowOff>
    </xdr:to>
    <xdr:sp macro="" textlink="">
      <xdr:nvSpPr>
        <xdr:cNvPr id="118" name="TextBox 117">
          <a:extLst>
            <a:ext uri="{FF2B5EF4-FFF2-40B4-BE49-F238E27FC236}">
              <a16:creationId xmlns:a16="http://schemas.microsoft.com/office/drawing/2014/main" id="{6F1C352C-6A98-4C7B-B6F4-6EF3403C0D73}"/>
            </a:ext>
          </a:extLst>
        </xdr:cNvPr>
        <xdr:cNvSpPr txBox="1"/>
      </xdr:nvSpPr>
      <xdr:spPr>
        <a:xfrm>
          <a:off x="642175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100</xdr:row>
      <xdr:rowOff>72391</xdr:rowOff>
    </xdr:from>
    <xdr:to>
      <xdr:col>12</xdr:col>
      <xdr:colOff>274319</xdr:colOff>
      <xdr:row>101</xdr:row>
      <xdr:rowOff>106680</xdr:rowOff>
    </xdr:to>
    <xdr:sp macro="" textlink="">
      <xdr:nvSpPr>
        <xdr:cNvPr id="119" name="TextBox 118">
          <a:extLst>
            <a:ext uri="{FF2B5EF4-FFF2-40B4-BE49-F238E27FC236}">
              <a16:creationId xmlns:a16="http://schemas.microsoft.com/office/drawing/2014/main" id="{9676C5C4-0A10-4021-ABBB-DA20F3D8D197}"/>
            </a:ext>
          </a:extLst>
        </xdr:cNvPr>
        <xdr:cNvSpPr txBox="1"/>
      </xdr:nvSpPr>
      <xdr:spPr>
        <a:xfrm>
          <a:off x="703897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100</xdr:row>
      <xdr:rowOff>72391</xdr:rowOff>
    </xdr:from>
    <xdr:to>
      <xdr:col>13</xdr:col>
      <xdr:colOff>335279</xdr:colOff>
      <xdr:row>101</xdr:row>
      <xdr:rowOff>106680</xdr:rowOff>
    </xdr:to>
    <xdr:sp macro="" textlink="">
      <xdr:nvSpPr>
        <xdr:cNvPr id="120" name="TextBox 119">
          <a:extLst>
            <a:ext uri="{FF2B5EF4-FFF2-40B4-BE49-F238E27FC236}">
              <a16:creationId xmlns:a16="http://schemas.microsoft.com/office/drawing/2014/main" id="{720614F7-8093-489F-81FD-2F51987689AA}"/>
            </a:ext>
          </a:extLst>
        </xdr:cNvPr>
        <xdr:cNvSpPr txBox="1"/>
      </xdr:nvSpPr>
      <xdr:spPr>
        <a:xfrm>
          <a:off x="770953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109</xdr:row>
      <xdr:rowOff>38099</xdr:rowOff>
    </xdr:from>
    <xdr:ext cx="4137660" cy="2749141"/>
    <xdr:pic>
      <xdr:nvPicPr>
        <xdr:cNvPr id="129" name="Picture 128">
          <a:extLst>
            <a:ext uri="{FF2B5EF4-FFF2-40B4-BE49-F238E27FC236}">
              <a16:creationId xmlns:a16="http://schemas.microsoft.com/office/drawing/2014/main" id="{558FB2F2-1F76-40FF-B5EA-C5DE17D9E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6629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117</xdr:row>
      <xdr:rowOff>64770</xdr:rowOff>
    </xdr:from>
    <xdr:to>
      <xdr:col>8</xdr:col>
      <xdr:colOff>198119</xdr:colOff>
      <xdr:row>118</xdr:row>
      <xdr:rowOff>99059</xdr:rowOff>
    </xdr:to>
    <xdr:sp macro="" textlink="">
      <xdr:nvSpPr>
        <xdr:cNvPr id="130" name="TextBox 129">
          <a:extLst>
            <a:ext uri="{FF2B5EF4-FFF2-40B4-BE49-F238E27FC236}">
              <a16:creationId xmlns:a16="http://schemas.microsoft.com/office/drawing/2014/main" id="{51F7F1AB-5D06-4323-BBA9-41CC042D5375}"/>
            </a:ext>
          </a:extLst>
        </xdr:cNvPr>
        <xdr:cNvSpPr txBox="1"/>
      </xdr:nvSpPr>
      <xdr:spPr>
        <a:xfrm>
          <a:off x="45243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117</xdr:row>
      <xdr:rowOff>64770</xdr:rowOff>
    </xdr:from>
    <xdr:to>
      <xdr:col>9</xdr:col>
      <xdr:colOff>198119</xdr:colOff>
      <xdr:row>118</xdr:row>
      <xdr:rowOff>99059</xdr:rowOff>
    </xdr:to>
    <xdr:sp macro="" textlink="">
      <xdr:nvSpPr>
        <xdr:cNvPr id="131" name="TextBox 130">
          <a:extLst>
            <a:ext uri="{FF2B5EF4-FFF2-40B4-BE49-F238E27FC236}">
              <a16:creationId xmlns:a16="http://schemas.microsoft.com/office/drawing/2014/main" id="{86FECA41-8F59-4574-A49A-7689E13C0F66}"/>
            </a:ext>
          </a:extLst>
        </xdr:cNvPr>
        <xdr:cNvSpPr txBox="1"/>
      </xdr:nvSpPr>
      <xdr:spPr>
        <a:xfrm>
          <a:off x="51339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117</xdr:row>
      <xdr:rowOff>57150</xdr:rowOff>
    </xdr:from>
    <xdr:to>
      <xdr:col>10</xdr:col>
      <xdr:colOff>251459</xdr:colOff>
      <xdr:row>118</xdr:row>
      <xdr:rowOff>91439</xdr:rowOff>
    </xdr:to>
    <xdr:sp macro="" textlink="">
      <xdr:nvSpPr>
        <xdr:cNvPr id="132" name="TextBox 131">
          <a:extLst>
            <a:ext uri="{FF2B5EF4-FFF2-40B4-BE49-F238E27FC236}">
              <a16:creationId xmlns:a16="http://schemas.microsoft.com/office/drawing/2014/main" id="{AE2788D2-807C-4DA7-9DFD-78DEDCB03986}"/>
            </a:ext>
          </a:extLst>
        </xdr:cNvPr>
        <xdr:cNvSpPr txBox="1"/>
      </xdr:nvSpPr>
      <xdr:spPr>
        <a:xfrm>
          <a:off x="5796914" y="8172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117</xdr:row>
      <xdr:rowOff>49530</xdr:rowOff>
    </xdr:from>
    <xdr:to>
      <xdr:col>11</xdr:col>
      <xdr:colOff>266699</xdr:colOff>
      <xdr:row>118</xdr:row>
      <xdr:rowOff>83819</xdr:rowOff>
    </xdr:to>
    <xdr:sp macro="" textlink="">
      <xdr:nvSpPr>
        <xdr:cNvPr id="133" name="TextBox 132">
          <a:extLst>
            <a:ext uri="{FF2B5EF4-FFF2-40B4-BE49-F238E27FC236}">
              <a16:creationId xmlns:a16="http://schemas.microsoft.com/office/drawing/2014/main" id="{B07B1E24-EC2F-4A39-8361-82EBEE3EF04C}"/>
            </a:ext>
          </a:extLst>
        </xdr:cNvPr>
        <xdr:cNvSpPr txBox="1"/>
      </xdr:nvSpPr>
      <xdr:spPr>
        <a:xfrm>
          <a:off x="642175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117</xdr:row>
      <xdr:rowOff>49530</xdr:rowOff>
    </xdr:from>
    <xdr:to>
      <xdr:col>12</xdr:col>
      <xdr:colOff>274319</xdr:colOff>
      <xdr:row>118</xdr:row>
      <xdr:rowOff>83819</xdr:rowOff>
    </xdr:to>
    <xdr:sp macro="" textlink="">
      <xdr:nvSpPr>
        <xdr:cNvPr id="134" name="TextBox 133">
          <a:extLst>
            <a:ext uri="{FF2B5EF4-FFF2-40B4-BE49-F238E27FC236}">
              <a16:creationId xmlns:a16="http://schemas.microsoft.com/office/drawing/2014/main" id="{99182749-F987-49D8-8FB7-BD8A2CE2399E}"/>
            </a:ext>
          </a:extLst>
        </xdr:cNvPr>
        <xdr:cNvSpPr txBox="1"/>
      </xdr:nvSpPr>
      <xdr:spPr>
        <a:xfrm>
          <a:off x="703897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117</xdr:row>
      <xdr:rowOff>49530</xdr:rowOff>
    </xdr:from>
    <xdr:to>
      <xdr:col>13</xdr:col>
      <xdr:colOff>335279</xdr:colOff>
      <xdr:row>118</xdr:row>
      <xdr:rowOff>83819</xdr:rowOff>
    </xdr:to>
    <xdr:sp macro="" textlink="">
      <xdr:nvSpPr>
        <xdr:cNvPr id="135" name="TextBox 134">
          <a:extLst>
            <a:ext uri="{FF2B5EF4-FFF2-40B4-BE49-F238E27FC236}">
              <a16:creationId xmlns:a16="http://schemas.microsoft.com/office/drawing/2014/main" id="{76B82BD1-7499-4F9C-B1A3-89B30AC2E0F7}"/>
            </a:ext>
          </a:extLst>
        </xdr:cNvPr>
        <xdr:cNvSpPr txBox="1"/>
      </xdr:nvSpPr>
      <xdr:spPr>
        <a:xfrm>
          <a:off x="770953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109</xdr:row>
      <xdr:rowOff>53339</xdr:rowOff>
    </xdr:from>
    <xdr:ext cx="4137660" cy="2749141"/>
    <xdr:pic>
      <xdr:nvPicPr>
        <xdr:cNvPr id="136" name="Picture 135">
          <a:extLst>
            <a:ext uri="{FF2B5EF4-FFF2-40B4-BE49-F238E27FC236}">
              <a16:creationId xmlns:a16="http://schemas.microsoft.com/office/drawing/2014/main" id="{EC1DA738-F685-45C7-8EA1-73945CFF6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644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276225</xdr:colOff>
      <xdr:row>109</xdr:row>
      <xdr:rowOff>47626</xdr:rowOff>
    </xdr:from>
    <xdr:to>
      <xdr:col>3</xdr:col>
      <xdr:colOff>47625</xdr:colOff>
      <xdr:row>110</xdr:row>
      <xdr:rowOff>142876</xdr:rowOff>
    </xdr:to>
    <xdr:sp macro="" textlink="">
      <xdr:nvSpPr>
        <xdr:cNvPr id="139" name="TextBox 138">
          <a:extLst>
            <a:ext uri="{FF2B5EF4-FFF2-40B4-BE49-F238E27FC236}">
              <a16:creationId xmlns:a16="http://schemas.microsoft.com/office/drawing/2014/main" id="{0219E19A-11F9-4075-8C5C-8F8B4E3AEADA}"/>
            </a:ext>
          </a:extLst>
        </xdr:cNvPr>
        <xdr:cNvSpPr txBox="1"/>
      </xdr:nvSpPr>
      <xdr:spPr>
        <a:xfrm>
          <a:off x="276225" y="6638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109</xdr:row>
      <xdr:rowOff>47626</xdr:rowOff>
    </xdr:from>
    <xdr:to>
      <xdr:col>6</xdr:col>
      <xdr:colOff>85725</xdr:colOff>
      <xdr:row>110</xdr:row>
      <xdr:rowOff>142876</xdr:rowOff>
    </xdr:to>
    <xdr:sp macro="" textlink="">
      <xdr:nvSpPr>
        <xdr:cNvPr id="140" name="TextBox 139">
          <a:extLst>
            <a:ext uri="{FF2B5EF4-FFF2-40B4-BE49-F238E27FC236}">
              <a16:creationId xmlns:a16="http://schemas.microsoft.com/office/drawing/2014/main" id="{348CAA0C-37C5-4983-ABE6-F3AB1B4E3073}"/>
            </a:ext>
          </a:extLst>
        </xdr:cNvPr>
        <xdr:cNvSpPr txBox="1"/>
      </xdr:nvSpPr>
      <xdr:spPr>
        <a:xfrm>
          <a:off x="2143125" y="6638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109</xdr:row>
      <xdr:rowOff>38100</xdr:rowOff>
    </xdr:from>
    <xdr:to>
      <xdr:col>13</xdr:col>
      <xdr:colOff>123825</xdr:colOff>
      <xdr:row>110</xdr:row>
      <xdr:rowOff>133350</xdr:rowOff>
    </xdr:to>
    <xdr:sp macro="" textlink="">
      <xdr:nvSpPr>
        <xdr:cNvPr id="141" name="TextBox 140">
          <a:extLst>
            <a:ext uri="{FF2B5EF4-FFF2-40B4-BE49-F238E27FC236}">
              <a16:creationId xmlns:a16="http://schemas.microsoft.com/office/drawing/2014/main" id="{A02C7B6F-BC89-4352-BEE6-075493723C17}"/>
            </a:ext>
          </a:extLst>
        </xdr:cNvPr>
        <xdr:cNvSpPr txBox="1"/>
      </xdr:nvSpPr>
      <xdr:spPr>
        <a:xfrm>
          <a:off x="6448425" y="6629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109</xdr:row>
      <xdr:rowOff>38100</xdr:rowOff>
    </xdr:from>
    <xdr:to>
      <xdr:col>10</xdr:col>
      <xdr:colOff>114300</xdr:colOff>
      <xdr:row>110</xdr:row>
      <xdr:rowOff>133350</xdr:rowOff>
    </xdr:to>
    <xdr:sp macro="" textlink="">
      <xdr:nvSpPr>
        <xdr:cNvPr id="145" name="TextBox 144">
          <a:extLst>
            <a:ext uri="{FF2B5EF4-FFF2-40B4-BE49-F238E27FC236}">
              <a16:creationId xmlns:a16="http://schemas.microsoft.com/office/drawing/2014/main" id="{E6500751-EBE1-40BD-AE05-B8520AF333FB}"/>
            </a:ext>
          </a:extLst>
        </xdr:cNvPr>
        <xdr:cNvSpPr txBox="1"/>
      </xdr:nvSpPr>
      <xdr:spPr>
        <a:xfrm>
          <a:off x="4610100" y="6629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188594</xdr:colOff>
      <xdr:row>117</xdr:row>
      <xdr:rowOff>80010</xdr:rowOff>
    </xdr:from>
    <xdr:to>
      <xdr:col>1</xdr:col>
      <xdr:colOff>129539</xdr:colOff>
      <xdr:row>118</xdr:row>
      <xdr:rowOff>114299</xdr:rowOff>
    </xdr:to>
    <xdr:sp macro="" textlink="">
      <xdr:nvSpPr>
        <xdr:cNvPr id="147" name="TextBox 146">
          <a:extLst>
            <a:ext uri="{FF2B5EF4-FFF2-40B4-BE49-F238E27FC236}">
              <a16:creationId xmlns:a16="http://schemas.microsoft.com/office/drawing/2014/main" id="{97190851-5BCE-4312-B8BF-6E6955C8197F}"/>
            </a:ext>
          </a:extLst>
        </xdr:cNvPr>
        <xdr:cNvSpPr txBox="1"/>
      </xdr:nvSpPr>
      <xdr:spPr>
        <a:xfrm>
          <a:off x="188594" y="8195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117</xdr:row>
      <xdr:rowOff>80010</xdr:rowOff>
    </xdr:from>
    <xdr:to>
      <xdr:col>2</xdr:col>
      <xdr:colOff>129539</xdr:colOff>
      <xdr:row>118</xdr:row>
      <xdr:rowOff>114299</xdr:rowOff>
    </xdr:to>
    <xdr:sp macro="" textlink="">
      <xdr:nvSpPr>
        <xdr:cNvPr id="148" name="TextBox 147">
          <a:extLst>
            <a:ext uri="{FF2B5EF4-FFF2-40B4-BE49-F238E27FC236}">
              <a16:creationId xmlns:a16="http://schemas.microsoft.com/office/drawing/2014/main" id="{CC30F4FF-9F68-4821-887F-5BCA9C95D530}"/>
            </a:ext>
          </a:extLst>
        </xdr:cNvPr>
        <xdr:cNvSpPr txBox="1"/>
      </xdr:nvSpPr>
      <xdr:spPr>
        <a:xfrm>
          <a:off x="798194" y="8195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117</xdr:row>
      <xdr:rowOff>72390</xdr:rowOff>
    </xdr:from>
    <xdr:to>
      <xdr:col>3</xdr:col>
      <xdr:colOff>182879</xdr:colOff>
      <xdr:row>118</xdr:row>
      <xdr:rowOff>106679</xdr:rowOff>
    </xdr:to>
    <xdr:sp macro="" textlink="">
      <xdr:nvSpPr>
        <xdr:cNvPr id="149" name="TextBox 148">
          <a:extLst>
            <a:ext uri="{FF2B5EF4-FFF2-40B4-BE49-F238E27FC236}">
              <a16:creationId xmlns:a16="http://schemas.microsoft.com/office/drawing/2014/main" id="{704F1270-7170-4DD1-86D0-ADC02E160494}"/>
            </a:ext>
          </a:extLst>
        </xdr:cNvPr>
        <xdr:cNvSpPr txBox="1"/>
      </xdr:nvSpPr>
      <xdr:spPr>
        <a:xfrm>
          <a:off x="1461134" y="8187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117</xdr:row>
      <xdr:rowOff>64770</xdr:rowOff>
    </xdr:from>
    <xdr:to>
      <xdr:col>4</xdr:col>
      <xdr:colOff>198119</xdr:colOff>
      <xdr:row>118</xdr:row>
      <xdr:rowOff>99059</xdr:rowOff>
    </xdr:to>
    <xdr:sp macro="" textlink="">
      <xdr:nvSpPr>
        <xdr:cNvPr id="150" name="TextBox 149">
          <a:extLst>
            <a:ext uri="{FF2B5EF4-FFF2-40B4-BE49-F238E27FC236}">
              <a16:creationId xmlns:a16="http://schemas.microsoft.com/office/drawing/2014/main" id="{C6CB0681-57B7-4263-AF68-0A225A4F5CDE}"/>
            </a:ext>
          </a:extLst>
        </xdr:cNvPr>
        <xdr:cNvSpPr txBox="1"/>
      </xdr:nvSpPr>
      <xdr:spPr>
        <a:xfrm>
          <a:off x="20859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117</xdr:row>
      <xdr:rowOff>64770</xdr:rowOff>
    </xdr:from>
    <xdr:to>
      <xdr:col>5</xdr:col>
      <xdr:colOff>205739</xdr:colOff>
      <xdr:row>118</xdr:row>
      <xdr:rowOff>99059</xdr:rowOff>
    </xdr:to>
    <xdr:sp macro="" textlink="">
      <xdr:nvSpPr>
        <xdr:cNvPr id="151" name="TextBox 150">
          <a:extLst>
            <a:ext uri="{FF2B5EF4-FFF2-40B4-BE49-F238E27FC236}">
              <a16:creationId xmlns:a16="http://schemas.microsoft.com/office/drawing/2014/main" id="{516416EC-27EB-4A08-B022-C9BE0C8A064C}"/>
            </a:ext>
          </a:extLst>
        </xdr:cNvPr>
        <xdr:cNvSpPr txBox="1"/>
      </xdr:nvSpPr>
      <xdr:spPr>
        <a:xfrm>
          <a:off x="270319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117</xdr:row>
      <xdr:rowOff>64770</xdr:rowOff>
    </xdr:from>
    <xdr:to>
      <xdr:col>6</xdr:col>
      <xdr:colOff>266699</xdr:colOff>
      <xdr:row>118</xdr:row>
      <xdr:rowOff>99059</xdr:rowOff>
    </xdr:to>
    <xdr:sp macro="" textlink="">
      <xdr:nvSpPr>
        <xdr:cNvPr id="152" name="TextBox 151">
          <a:extLst>
            <a:ext uri="{FF2B5EF4-FFF2-40B4-BE49-F238E27FC236}">
              <a16:creationId xmlns:a16="http://schemas.microsoft.com/office/drawing/2014/main" id="{072D4741-5513-4CEB-9268-0ADD8E45D422}"/>
            </a:ext>
          </a:extLst>
        </xdr:cNvPr>
        <xdr:cNvSpPr txBox="1"/>
      </xdr:nvSpPr>
      <xdr:spPr>
        <a:xfrm>
          <a:off x="337375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0</xdr:col>
      <xdr:colOff>9525</xdr:colOff>
      <xdr:row>107</xdr:row>
      <xdr:rowOff>180975</xdr:rowOff>
    </xdr:from>
    <xdr:to>
      <xdr:col>13</xdr:col>
      <xdr:colOff>552450</xdr:colOff>
      <xdr:row>108</xdr:row>
      <xdr:rowOff>0</xdr:rowOff>
    </xdr:to>
    <xdr:cxnSp macro="">
      <xdr:nvCxnSpPr>
        <xdr:cNvPr id="159" name="Straight Connector 158">
          <a:extLst>
            <a:ext uri="{FF2B5EF4-FFF2-40B4-BE49-F238E27FC236}">
              <a16:creationId xmlns:a16="http://schemas.microsoft.com/office/drawing/2014/main" id="{84A8A4D8-5C9D-402F-B5C0-4A917834E708}"/>
            </a:ext>
          </a:extLst>
        </xdr:cNvPr>
        <xdr:cNvCxnSpPr/>
      </xdr:nvCxnSpPr>
      <xdr:spPr>
        <a:xfrm>
          <a:off x="9525" y="6391275"/>
          <a:ext cx="846772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72</xdr:row>
      <xdr:rowOff>0</xdr:rowOff>
    </xdr:from>
    <xdr:to>
      <xdr:col>13</xdr:col>
      <xdr:colOff>600075</xdr:colOff>
      <xdr:row>72</xdr:row>
      <xdr:rowOff>9525</xdr:rowOff>
    </xdr:to>
    <xdr:cxnSp macro="">
      <xdr:nvCxnSpPr>
        <xdr:cNvPr id="162" name="Straight Connector 161">
          <a:extLst>
            <a:ext uri="{FF2B5EF4-FFF2-40B4-BE49-F238E27FC236}">
              <a16:creationId xmlns:a16="http://schemas.microsoft.com/office/drawing/2014/main" id="{5503AFF9-4D25-45FA-A2DC-3C6008E3F644}"/>
            </a:ext>
          </a:extLst>
        </xdr:cNvPr>
        <xdr:cNvCxnSpPr/>
      </xdr:nvCxnSpPr>
      <xdr:spPr>
        <a:xfrm flipV="1">
          <a:off x="0" y="1211580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32492</xdr:colOff>
      <xdr:row>0</xdr:row>
      <xdr:rowOff>57150</xdr:rowOff>
    </xdr:from>
    <xdr:to>
      <xdr:col>23</xdr:col>
      <xdr:colOff>487149</xdr:colOff>
      <xdr:row>1</xdr:row>
      <xdr:rowOff>95250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0392" y="57150"/>
          <a:ext cx="1064256" cy="228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28161</xdr:colOff>
      <xdr:row>0</xdr:row>
      <xdr:rowOff>17807</xdr:rowOff>
    </xdr:from>
    <xdr:to>
      <xdr:col>13</xdr:col>
      <xdr:colOff>76513</xdr:colOff>
      <xdr:row>0</xdr:row>
      <xdr:rowOff>205646</xdr:rowOff>
    </xdr:to>
    <xdr:pic>
      <xdr:nvPicPr>
        <xdr:cNvPr id="2" name="Picture 1" descr="horiso logo cmyk R Nov. 2009.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8943561" y="17807"/>
          <a:ext cx="802508" cy="187839"/>
        </a:xfrm>
        <a:prstGeom prst="rect">
          <a:avLst/>
        </a:prstGeom>
      </xdr:spPr>
    </xdr:pic>
    <xdr:clientData/>
  </xdr:twoCellAnchor>
  <xdr:twoCellAnchor editAs="oneCell">
    <xdr:from>
      <xdr:col>8</xdr:col>
      <xdr:colOff>725021</xdr:colOff>
      <xdr:row>2</xdr:row>
      <xdr:rowOff>108696</xdr:rowOff>
    </xdr:from>
    <xdr:to>
      <xdr:col>13</xdr:col>
      <xdr:colOff>694766</xdr:colOff>
      <xdr:row>7</xdr:row>
      <xdr:rowOff>201145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2"/>
        <a:srcRect b="4742"/>
        <a:stretch/>
      </xdr:blipFill>
      <xdr:spPr>
        <a:xfrm>
          <a:off x="6675345" y="534520"/>
          <a:ext cx="3656480" cy="1571625"/>
        </a:xfrm>
        <a:prstGeom prst="rect">
          <a:avLst/>
        </a:prstGeom>
      </xdr:spPr>
    </xdr:pic>
    <xdr:clientData/>
  </xdr:twoCellAnchor>
  <xdr:twoCellAnchor editAs="oneCell">
    <xdr:from>
      <xdr:col>0</xdr:col>
      <xdr:colOff>0</xdr:colOff>
      <xdr:row>2</xdr:row>
      <xdr:rowOff>22412</xdr:rowOff>
    </xdr:from>
    <xdr:to>
      <xdr:col>9</xdr:col>
      <xdr:colOff>112058</xdr:colOff>
      <xdr:row>8</xdr:row>
      <xdr:rowOff>224118</xdr:rowOff>
    </xdr:to>
    <xdr:pic>
      <xdr:nvPicPr>
        <xdr:cNvPr id="4" name="Picture 3">
          <a:extLst>
            <a:ext uri="{FF2B5EF4-FFF2-40B4-BE49-F238E27FC236}">
              <a16:creationId xmlns:a16="http://schemas.microsoft.com/office/drawing/2014/main" id="{00000000-0008-0000-0600-000004000000}"/>
            </a:ext>
          </a:extLst>
        </xdr:cNvPr>
        <xdr:cNvPicPr>
          <a:picLocks/>
        </xdr:cNvPicPr>
      </xdr:nvPicPr>
      <xdr:blipFill>
        <a:blip xmlns:r="http://schemas.openxmlformats.org/officeDocument/2006/relationships" r:embed="rId3"/>
        <a:stretch>
          <a:fillRect/>
        </a:stretch>
      </xdr:blipFill>
      <xdr:spPr>
        <a:xfrm>
          <a:off x="0" y="448236"/>
          <a:ext cx="6790764" cy="1994647"/>
        </a:xfrm>
        <a:prstGeom prst="rect">
          <a:avLst/>
        </a:prstGeom>
      </xdr:spPr>
    </xdr:pic>
    <xdr:clientData/>
  </xdr:twoCellAnchor>
  <xdr:twoCellAnchor editAs="oneCell">
    <xdr:from>
      <xdr:col>0</xdr:col>
      <xdr:colOff>0</xdr:colOff>
      <xdr:row>8</xdr:row>
      <xdr:rowOff>156883</xdr:rowOff>
    </xdr:from>
    <xdr:to>
      <xdr:col>13</xdr:col>
      <xdr:colOff>694765</xdr:colOff>
      <xdr:row>30</xdr:row>
      <xdr:rowOff>0</xdr:rowOff>
    </xdr:to>
    <xdr:pic>
      <xdr:nvPicPr>
        <xdr:cNvPr id="6" name="Picture 5">
          <a:extLst>
            <a:ext uri="{FF2B5EF4-FFF2-40B4-BE49-F238E27FC236}">
              <a16:creationId xmlns:a16="http://schemas.microsoft.com/office/drawing/2014/main" id="{00000000-0008-0000-0600-000006000000}"/>
            </a:ext>
          </a:extLst>
        </xdr:cNvPr>
        <xdr:cNvPicPr>
          <a:picLocks/>
        </xdr:cNvPicPr>
      </xdr:nvPicPr>
      <xdr:blipFill>
        <a:blip xmlns:r="http://schemas.openxmlformats.org/officeDocument/2006/relationships" r:embed="rId4"/>
        <a:stretch>
          <a:fillRect/>
        </a:stretch>
      </xdr:blipFill>
      <xdr:spPr>
        <a:xfrm>
          <a:off x="0" y="2375648"/>
          <a:ext cx="10331824" cy="53452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h.issa/Desktop/Sarah%20Issa/HORISO%20Quote%20Order%20D&amp;C%20desig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eilani.gasu/Local%20Settings/Temporary%20Internet%20Files/Content.Outlook/Y4A08LKB/ORDER%20FORMS%20and%20PRICELISTS/20080814%20Horiso%20EVB%20Order%20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Nathan.Abood/Local%20Settings/Temporary%20Internet%20Files/Content.Outlook/PTLN3C9X/Horiso%20EVB%20Order%20Sheet%20-%2033%20East%20S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B Order Form"/>
      <sheetName val="Sheet3 (2)"/>
      <sheetName val="Sheet1"/>
      <sheetName val="Sheet2"/>
      <sheetName val="Sheet3"/>
      <sheetName val="Cable Poistions 1"/>
      <sheetName val="Cable Poistions 2"/>
      <sheetName val="EVB Components Order Form"/>
    </sheetNames>
    <sheetDataSet>
      <sheetData sheetId="0" refreshError="1"/>
      <sheetData sheetId="1">
        <row r="1">
          <cell r="B1" t="str">
            <v>Horiso-N</v>
          </cell>
          <cell r="C1" t="str">
            <v>Motorised</v>
          </cell>
          <cell r="F1" t="str">
            <v>Top Fix</v>
          </cell>
          <cell r="G1" t="str">
            <v>Natural Anodised</v>
          </cell>
          <cell r="H1" t="str">
            <v>RAL 9006 - Silver</v>
          </cell>
          <cell r="I1" t="str">
            <v>Standard Face 100mm</v>
          </cell>
        </row>
        <row r="2">
          <cell r="B2" t="str">
            <v>AK-S</v>
          </cell>
          <cell r="C2" t="str">
            <v>Crank</v>
          </cell>
          <cell r="F2" t="str">
            <v>Face Fix</v>
          </cell>
          <cell r="G2" t="str">
            <v>Powder Coated</v>
          </cell>
          <cell r="H2" t="str">
            <v>RAL 9007 - Silver Pearl</v>
          </cell>
          <cell r="I2" t="str">
            <v>Standard Face 150mm</v>
          </cell>
          <cell r="J2" t="str">
            <v>No</v>
          </cell>
        </row>
        <row r="3">
          <cell r="B3" t="str">
            <v>AK-G</v>
          </cell>
          <cell r="H3" t="str">
            <v>RAL 9016 - White</v>
          </cell>
          <cell r="I3" t="str">
            <v>Bottom Timber</v>
          </cell>
          <cell r="J3" t="str">
            <v>Yes - no Ext</v>
          </cell>
        </row>
        <row r="4">
          <cell r="B4" t="str">
            <v>Horiso Internal</v>
          </cell>
          <cell r="H4" t="str">
            <v>HOR 7140 - Bronze</v>
          </cell>
          <cell r="I4" t="str">
            <v>Bottom Concrete</v>
          </cell>
          <cell r="J4" t="str">
            <v>Yes - 1 Ext</v>
          </cell>
        </row>
        <row r="5">
          <cell r="H5" t="str">
            <v>HOR 7043 - Storm Pearl</v>
          </cell>
          <cell r="I5" t="str">
            <v>Custom - Provide in Notes</v>
          </cell>
          <cell r="J5" t="str">
            <v>Yes - 2 Ext</v>
          </cell>
        </row>
        <row r="6">
          <cell r="H6" t="str">
            <v>RAL 8019 - Tobacco</v>
          </cell>
          <cell r="I6" t="str">
            <v>Bottom Top Hat</v>
          </cell>
          <cell r="J6" t="str">
            <v>Yes - 3 Ext</v>
          </cell>
        </row>
        <row r="7">
          <cell r="H7" t="str">
            <v>Custom - Provide in Notes</v>
          </cell>
          <cell r="J7" t="str">
            <v>Yes - Custom</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riso EVB order sheet "/>
      <sheetName val="cable positions"/>
      <sheetName val="Data"/>
      <sheetName val="Sheet1"/>
    </sheetNames>
    <sheetDataSet>
      <sheetData sheetId="0" refreshError="1"/>
      <sheetData sheetId="1" refreshError="1"/>
      <sheetData sheetId="2">
        <row r="14">
          <cell r="G14" t="str">
            <v>Powder Coated</v>
          </cell>
        </row>
        <row r="15">
          <cell r="G15" t="str">
            <v>Clear Anodised</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riso EVB order sheet "/>
      <sheetName val="cable positions"/>
      <sheetName val="Data"/>
      <sheetName val="Sheet2"/>
      <sheetName val="cable positions  (2)"/>
    </sheetNames>
    <sheetDataSet>
      <sheetData sheetId="0"/>
      <sheetData sheetId="1"/>
      <sheetData sheetId="2">
        <row r="2">
          <cell r="A2" t="str">
            <v>1.Motorised</v>
          </cell>
        </row>
        <row r="3">
          <cell r="A3" t="str">
            <v>2.Crank</v>
          </cell>
          <cell r="G3" t="str">
            <v>1.Standard Face 100mm</v>
          </cell>
        </row>
        <row r="4">
          <cell r="G4" t="str">
            <v>2.Standard Face 150mm</v>
          </cell>
        </row>
        <row r="5">
          <cell r="G5" t="str">
            <v>3.Bottom Timber</v>
          </cell>
        </row>
        <row r="6">
          <cell r="G6" t="str">
            <v>4.Bottom Concrete</v>
          </cell>
        </row>
        <row r="7">
          <cell r="G7" t="str">
            <v>5.Custom made</v>
          </cell>
        </row>
        <row r="17">
          <cell r="A17" t="str">
            <v>Powder Coated</v>
          </cell>
        </row>
        <row r="18">
          <cell r="A18" t="str">
            <v>Clear Anodised</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73E6CF-A69D-454B-986F-DFFC76070A4C}" name="Table1" displayName="Table1" ref="C19:C28" totalsRowShown="0">
  <autoFilter ref="C19:C28" xr:uid="{5273E6CF-A69D-454B-986F-DFFC76070A4C}"/>
  <tableColumns count="1">
    <tableColumn id="1" xr3:uid="{51940CC4-3E5D-40C6-9FAC-690B0EDD7EDF}" name="Pelmet Finish"/>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7464C2-DEDB-4E90-AE4C-E3E3B57DCD7D}" name="Table2" displayName="Table2" ref="D19:D26" totalsRowShown="0">
  <autoFilter ref="D19:D26" xr:uid="{FE7464C2-DEDB-4E90-AE4C-E3E3B57DCD7D}"/>
  <tableColumns count="1">
    <tableColumn id="1" xr3:uid="{02625C6B-0738-41A9-B5EA-A961E2288301}" name="Terminatio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C27B5F-E893-46DA-82C6-141FCD961ECD}" name="Table3" displayName="Table3" ref="E19:E22" totalsRowShown="0">
  <autoFilter ref="E19:E22" xr:uid="{3DC27B5F-E893-46DA-82C6-141FCD961ECD}"/>
  <tableColumns count="1">
    <tableColumn id="1" xr3:uid="{A8BAC1AA-30A0-4DC5-A23D-090A07E1E670}" name="System Typ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EBB425-CD5F-4CCA-9C0A-1ECC1997A5F6}" name="Table4" displayName="Table4" ref="F19:F26" totalsRowShown="0">
  <autoFilter ref="F19:F26" xr:uid="{41EBB425-CD5F-4CCA-9C0A-1ECC1997A5F6}"/>
  <tableColumns count="1">
    <tableColumn id="1" xr3:uid="{C59319ED-C492-4689-A220-FC10C32DEB1A}" name="Pelmet"/>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A49694-6B12-49B7-9694-4D6FBBA89B30}" name="Table5" displayName="Table5" ref="G19:G22" totalsRowShown="0">
  <autoFilter ref="G19:G22" xr:uid="{D8A49694-6B12-49B7-9694-4D6FBBA89B30}"/>
  <tableColumns count="1">
    <tableColumn id="1" xr3:uid="{CD0987BE-9C10-4696-8347-B08B6E92225D}" name="Fixing"/>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628F2A-7FCE-4E24-9E85-63E6CFC5DFA1}" name="Table6" displayName="Table6" ref="H19:H21" totalsRowShown="0">
  <autoFilter ref="H19:H21" xr:uid="{38628F2A-7FCE-4E24-9E85-63E6CFC5DFA1}"/>
  <tableColumns count="1">
    <tableColumn id="1" xr3:uid="{60636503-1B5D-4383-BF36-E547ACF19875}" name="INSTALLATION (EXTERNAL/INTERNAL)"/>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U1048576"/>
  <sheetViews>
    <sheetView showZeros="0" tabSelected="1" topLeftCell="G1" zoomScaleNormal="100" zoomScaleSheetLayoutView="70" zoomScalePageLayoutView="40" workbookViewId="0">
      <selection activeCell="Q3" sqref="Q3:U3"/>
    </sheetView>
  </sheetViews>
  <sheetFormatPr baseColWidth="10" defaultColWidth="0" defaultRowHeight="0" customHeight="1" zeroHeight="1" x14ac:dyDescent="0.2"/>
  <cols>
    <col min="1" max="1" width="17.33203125" customWidth="1"/>
    <col min="2" max="3" width="24.6640625" customWidth="1"/>
    <col min="4" max="11" width="17.6640625" customWidth="1"/>
    <col min="12" max="12" width="24.6640625" customWidth="1"/>
    <col min="13" max="13" width="21.33203125" customWidth="1"/>
    <col min="14" max="14" width="27" customWidth="1"/>
    <col min="15" max="15" width="24.6640625" customWidth="1"/>
    <col min="16" max="16" width="20.83203125" customWidth="1"/>
    <col min="17" max="19" width="18.5" style="24" customWidth="1"/>
    <col min="20" max="20" width="15.5" style="24" customWidth="1"/>
    <col min="21" max="21" width="20" style="24" customWidth="1"/>
    <col min="22" max="22" width="9.1640625" hidden="1" customWidth="1"/>
    <col min="23" max="16384" width="9.1640625" hidden="1"/>
  </cols>
  <sheetData>
    <row r="1" spans="1:21" ht="30" customHeight="1" x14ac:dyDescent="0.25">
      <c r="A1" s="129" t="s">
        <v>88</v>
      </c>
      <c r="B1" s="362"/>
      <c r="C1" s="363"/>
      <c r="D1" s="364"/>
      <c r="E1" s="130" t="s">
        <v>123</v>
      </c>
      <c r="F1" s="365"/>
      <c r="G1" s="366"/>
      <c r="H1" s="367" t="s">
        <v>228</v>
      </c>
      <c r="I1" s="368"/>
      <c r="J1" s="196"/>
      <c r="K1" s="131"/>
      <c r="L1" s="132"/>
      <c r="M1" s="132"/>
      <c r="N1" s="132"/>
      <c r="O1" s="132"/>
      <c r="P1" s="132"/>
      <c r="Q1" s="132"/>
      <c r="R1" s="132"/>
      <c r="S1" s="132"/>
      <c r="T1" s="132"/>
      <c r="U1" s="133"/>
    </row>
    <row r="2" spans="1:21" ht="24.75" customHeight="1" x14ac:dyDescent="0.2">
      <c r="A2" s="369" t="s">
        <v>245</v>
      </c>
      <c r="B2" s="370"/>
      <c r="C2" s="370"/>
      <c r="D2" s="370"/>
      <c r="E2" s="370"/>
      <c r="F2" s="370"/>
      <c r="G2" s="370"/>
      <c r="H2" s="370"/>
      <c r="I2" s="370"/>
      <c r="J2" s="370"/>
      <c r="K2" s="370"/>
      <c r="L2" s="370"/>
      <c r="M2" s="370"/>
      <c r="N2" s="370"/>
      <c r="O2" s="370"/>
      <c r="P2" s="370"/>
      <c r="Q2" s="370"/>
      <c r="R2" s="370"/>
      <c r="S2" s="370"/>
      <c r="T2" s="370"/>
      <c r="U2" s="370"/>
    </row>
    <row r="3" spans="1:21" s="6" customFormat="1" ht="34.5" customHeight="1" x14ac:dyDescent="0.2">
      <c r="A3" s="134" t="s">
        <v>92</v>
      </c>
      <c r="B3" s="168"/>
      <c r="C3" s="56" t="s">
        <v>70</v>
      </c>
      <c r="D3" s="358"/>
      <c r="E3" s="358"/>
      <c r="F3" s="358"/>
      <c r="G3" s="358"/>
      <c r="H3" s="358"/>
      <c r="I3" s="358"/>
      <c r="J3" s="56" t="s">
        <v>230</v>
      </c>
      <c r="K3" s="359"/>
      <c r="L3" s="359"/>
      <c r="M3" s="56" t="s">
        <v>229</v>
      </c>
      <c r="N3" s="359"/>
      <c r="O3" s="359"/>
      <c r="P3" s="57"/>
      <c r="Q3" s="375"/>
      <c r="R3" s="376"/>
      <c r="S3" s="376"/>
      <c r="T3" s="376"/>
      <c r="U3" s="377"/>
    </row>
    <row r="4" spans="1:21" s="6" customFormat="1" ht="42" customHeight="1" x14ac:dyDescent="0.2">
      <c r="A4" s="134" t="s">
        <v>91</v>
      </c>
      <c r="B4" s="168"/>
      <c r="C4" s="58" t="s">
        <v>71</v>
      </c>
      <c r="D4" s="358"/>
      <c r="E4" s="358"/>
      <c r="F4" s="358"/>
      <c r="G4" s="358"/>
      <c r="H4" s="358"/>
      <c r="I4" s="358"/>
      <c r="J4" s="56" t="s">
        <v>72</v>
      </c>
      <c r="K4" s="359"/>
      <c r="L4" s="359"/>
      <c r="M4" s="56" t="s">
        <v>73</v>
      </c>
      <c r="N4" s="359"/>
      <c r="O4" s="359"/>
      <c r="P4" s="56" t="s">
        <v>122</v>
      </c>
      <c r="Q4" s="379"/>
      <c r="R4" s="379"/>
      <c r="S4" s="56" t="s">
        <v>74</v>
      </c>
      <c r="T4" s="371"/>
      <c r="U4" s="372"/>
    </row>
    <row r="5" spans="1:21" s="6" customFormat="1" ht="42" customHeight="1" thickBot="1" x14ac:dyDescent="0.25">
      <c r="A5" s="135" t="s">
        <v>240</v>
      </c>
      <c r="B5" s="169"/>
      <c r="C5" s="59" t="s">
        <v>89</v>
      </c>
      <c r="D5" s="360"/>
      <c r="E5" s="360"/>
      <c r="F5" s="360"/>
      <c r="G5" s="360"/>
      <c r="H5" s="360"/>
      <c r="I5" s="360"/>
      <c r="J5" s="60" t="s">
        <v>72</v>
      </c>
      <c r="K5" s="361"/>
      <c r="L5" s="361"/>
      <c r="M5" s="60" t="s">
        <v>73</v>
      </c>
      <c r="N5" s="361"/>
      <c r="O5" s="361"/>
      <c r="P5" s="60" t="s">
        <v>122</v>
      </c>
      <c r="Q5" s="378"/>
      <c r="R5" s="378"/>
      <c r="S5" s="60" t="s">
        <v>74</v>
      </c>
      <c r="T5" s="373"/>
      <c r="U5" s="374"/>
    </row>
    <row r="6" spans="1:21" s="6" customFormat="1" ht="30" customHeight="1" x14ac:dyDescent="0.2">
      <c r="A6" s="315" t="s">
        <v>61</v>
      </c>
      <c r="B6" s="316"/>
      <c r="C6" s="230" t="s">
        <v>226</v>
      </c>
      <c r="D6" s="317" t="s">
        <v>248</v>
      </c>
      <c r="E6" s="318"/>
      <c r="F6" s="318"/>
      <c r="G6" s="318"/>
      <c r="H6" s="318"/>
      <c r="I6" s="318"/>
      <c r="J6" s="319"/>
      <c r="K6" s="320"/>
      <c r="L6" s="321" t="s">
        <v>247</v>
      </c>
      <c r="M6" s="322"/>
      <c r="N6" s="322"/>
      <c r="O6" s="322"/>
      <c r="P6" s="322"/>
      <c r="Q6" s="323"/>
      <c r="R6" s="323"/>
      <c r="S6" s="324"/>
      <c r="T6" s="253" t="s">
        <v>225</v>
      </c>
      <c r="U6" s="254"/>
    </row>
    <row r="7" spans="1:21" s="6" customFormat="1" ht="38.25" customHeight="1" x14ac:dyDescent="0.2">
      <c r="A7" s="207" t="s">
        <v>119</v>
      </c>
      <c r="B7" s="227" t="s">
        <v>120</v>
      </c>
      <c r="C7" s="349"/>
      <c r="D7" s="61" t="s">
        <v>78</v>
      </c>
      <c r="E7" s="62" t="s">
        <v>62</v>
      </c>
      <c r="F7" s="63" t="s">
        <v>87</v>
      </c>
      <c r="G7" s="64" t="s">
        <v>63</v>
      </c>
      <c r="H7" s="65" t="s">
        <v>65</v>
      </c>
      <c r="I7" s="66" t="s">
        <v>64</v>
      </c>
      <c r="J7" s="226" t="s">
        <v>176</v>
      </c>
      <c r="K7" s="198" t="s">
        <v>269</v>
      </c>
      <c r="L7" s="178" t="s">
        <v>77</v>
      </c>
      <c r="M7" s="243" t="s">
        <v>270</v>
      </c>
      <c r="N7" s="63" t="s">
        <v>271</v>
      </c>
      <c r="O7" s="64" t="s">
        <v>272</v>
      </c>
      <c r="P7" s="242" t="s">
        <v>273</v>
      </c>
      <c r="Q7" s="66" t="s">
        <v>274</v>
      </c>
      <c r="R7" s="67" t="s">
        <v>67</v>
      </c>
      <c r="S7" s="198" t="s">
        <v>275</v>
      </c>
      <c r="T7" s="253"/>
      <c r="U7" s="254"/>
    </row>
    <row r="8" spans="1:21" s="6" customFormat="1" ht="18.5" customHeight="1" x14ac:dyDescent="0.2">
      <c r="A8" s="343"/>
      <c r="B8" s="341"/>
      <c r="C8" s="350"/>
      <c r="D8" s="232" t="s">
        <v>250</v>
      </c>
      <c r="E8" s="68" t="s">
        <v>251</v>
      </c>
      <c r="F8" s="69" t="s">
        <v>252</v>
      </c>
      <c r="G8" s="70" t="s">
        <v>253</v>
      </c>
      <c r="H8" s="71" t="s">
        <v>254</v>
      </c>
      <c r="I8" s="72" t="s">
        <v>255</v>
      </c>
      <c r="J8" s="233" t="s">
        <v>256</v>
      </c>
      <c r="K8" s="199" t="s">
        <v>257</v>
      </c>
      <c r="L8" s="179" t="s">
        <v>249</v>
      </c>
      <c r="M8" s="68"/>
      <c r="N8" s="69"/>
      <c r="O8" s="70"/>
      <c r="P8" s="71"/>
      <c r="Q8" s="72"/>
      <c r="R8" s="73"/>
      <c r="S8" s="199"/>
      <c r="T8" s="205" t="s">
        <v>75</v>
      </c>
      <c r="U8" s="206" t="s">
        <v>76</v>
      </c>
    </row>
    <row r="9" spans="1:21" s="7" customFormat="1" ht="30.5" customHeight="1" thickBot="1" x14ac:dyDescent="0.25">
      <c r="A9" s="344"/>
      <c r="B9" s="342"/>
      <c r="C9" s="351"/>
      <c r="D9" s="180"/>
      <c r="E9" s="74"/>
      <c r="F9" s="74"/>
      <c r="G9" s="74"/>
      <c r="H9" s="74"/>
      <c r="I9" s="74"/>
      <c r="J9" s="197"/>
      <c r="K9" s="177"/>
      <c r="L9" s="180"/>
      <c r="M9" s="75"/>
      <c r="N9" s="75"/>
      <c r="O9" s="75"/>
      <c r="P9" s="75"/>
      <c r="Q9" s="75"/>
      <c r="R9" s="75"/>
      <c r="S9" s="166"/>
      <c r="T9" s="76"/>
      <c r="U9" s="136"/>
    </row>
    <row r="10" spans="1:21" s="6" customFormat="1" ht="19" customHeight="1" x14ac:dyDescent="0.2">
      <c r="A10" s="353" t="s">
        <v>172</v>
      </c>
      <c r="B10" s="354"/>
      <c r="C10" s="325" t="s">
        <v>94</v>
      </c>
      <c r="D10" s="327" t="s">
        <v>227</v>
      </c>
      <c r="E10" s="328"/>
      <c r="F10" s="328"/>
      <c r="G10" s="329"/>
      <c r="H10" s="332" t="s">
        <v>204</v>
      </c>
      <c r="I10" s="328"/>
      <c r="J10" s="328"/>
      <c r="K10" s="328"/>
      <c r="L10" s="335" t="s">
        <v>79</v>
      </c>
      <c r="M10" s="336"/>
      <c r="N10" s="337"/>
      <c r="O10" s="338" t="s">
        <v>200</v>
      </c>
      <c r="P10" s="339"/>
      <c r="Q10" s="339"/>
      <c r="R10" s="339"/>
      <c r="S10" s="340"/>
      <c r="T10" s="255" t="s">
        <v>203</v>
      </c>
      <c r="U10" s="256"/>
    </row>
    <row r="11" spans="1:21" s="6" customFormat="1" ht="29.25" customHeight="1" x14ac:dyDescent="0.2">
      <c r="A11" s="345"/>
      <c r="B11" s="346"/>
      <c r="C11" s="326"/>
      <c r="D11" s="330"/>
      <c r="E11" s="323"/>
      <c r="F11" s="323"/>
      <c r="G11" s="331"/>
      <c r="H11" s="333"/>
      <c r="I11" s="323"/>
      <c r="J11" s="323"/>
      <c r="K11" s="323"/>
      <c r="L11" s="181" t="s">
        <v>66</v>
      </c>
      <c r="M11" s="263" t="s">
        <v>67</v>
      </c>
      <c r="N11" s="264"/>
      <c r="O11" s="176" t="s">
        <v>68</v>
      </c>
      <c r="P11" s="313" t="s">
        <v>69</v>
      </c>
      <c r="Q11" s="314"/>
      <c r="R11" s="263" t="s">
        <v>67</v>
      </c>
      <c r="S11" s="264"/>
      <c r="T11" s="257"/>
      <c r="U11" s="258"/>
    </row>
    <row r="12" spans="1:21" s="6" customFormat="1" ht="36.5" customHeight="1" thickBot="1" x14ac:dyDescent="0.25">
      <c r="A12" s="347"/>
      <c r="B12" s="348"/>
      <c r="C12" s="231"/>
      <c r="D12" s="355"/>
      <c r="E12" s="356"/>
      <c r="F12" s="356"/>
      <c r="G12" s="334"/>
      <c r="H12" s="265"/>
      <c r="I12" s="356"/>
      <c r="J12" s="356"/>
      <c r="K12" s="357"/>
      <c r="L12" s="182"/>
      <c r="M12" s="265"/>
      <c r="N12" s="260"/>
      <c r="O12" s="77"/>
      <c r="P12" s="265"/>
      <c r="Q12" s="334"/>
      <c r="R12" s="265"/>
      <c r="S12" s="260"/>
      <c r="T12" s="259"/>
      <c r="U12" s="260"/>
    </row>
    <row r="13" spans="1:21" ht="9" customHeight="1" x14ac:dyDescent="0.25">
      <c r="A13" s="229"/>
      <c r="B13" s="228"/>
      <c r="C13" s="228"/>
      <c r="D13" s="78"/>
      <c r="E13" s="79"/>
      <c r="F13" s="78"/>
      <c r="G13" s="78"/>
      <c r="H13" s="78"/>
      <c r="I13" s="78"/>
      <c r="J13" s="78"/>
      <c r="K13" s="78"/>
      <c r="L13" s="78"/>
      <c r="M13" s="78"/>
      <c r="N13" s="78"/>
      <c r="O13" s="78"/>
      <c r="P13" s="78"/>
      <c r="Q13" s="78"/>
      <c r="R13" s="78"/>
      <c r="S13" s="78"/>
      <c r="T13" s="78"/>
      <c r="U13" s="78"/>
    </row>
    <row r="14" spans="1:21" s="8" customFormat="1" ht="34.5" customHeight="1" x14ac:dyDescent="0.2">
      <c r="A14" s="352" t="s">
        <v>124</v>
      </c>
      <c r="B14" s="312" t="s">
        <v>125</v>
      </c>
      <c r="C14" s="312" t="s">
        <v>81</v>
      </c>
      <c r="D14" s="311" t="s">
        <v>168</v>
      </c>
      <c r="E14" s="311"/>
      <c r="F14" s="311" t="s">
        <v>169</v>
      </c>
      <c r="G14" s="311"/>
      <c r="H14" s="311" t="s">
        <v>126</v>
      </c>
      <c r="I14" s="311"/>
      <c r="J14" s="261" t="s">
        <v>130</v>
      </c>
      <c r="K14" s="311" t="s">
        <v>174</v>
      </c>
      <c r="L14" s="311" t="s">
        <v>197</v>
      </c>
      <c r="M14" s="312" t="s">
        <v>131</v>
      </c>
      <c r="N14" s="311" t="s">
        <v>237</v>
      </c>
      <c r="O14" s="311" t="s">
        <v>173</v>
      </c>
      <c r="P14" s="311" t="s">
        <v>175</v>
      </c>
      <c r="Q14" s="311" t="s">
        <v>170</v>
      </c>
      <c r="R14" s="311" t="s">
        <v>171</v>
      </c>
      <c r="S14" s="244" t="s">
        <v>132</v>
      </c>
      <c r="T14" s="245"/>
      <c r="U14" s="246"/>
    </row>
    <row r="15" spans="1:21" s="8" customFormat="1" ht="20.25" customHeight="1" x14ac:dyDescent="0.2">
      <c r="A15" s="352"/>
      <c r="B15" s="312"/>
      <c r="C15" s="312"/>
      <c r="D15" s="311"/>
      <c r="E15" s="311"/>
      <c r="F15" s="311"/>
      <c r="G15" s="311"/>
      <c r="H15" s="311"/>
      <c r="I15" s="311"/>
      <c r="J15" s="262"/>
      <c r="K15" s="311"/>
      <c r="L15" s="311"/>
      <c r="M15" s="312"/>
      <c r="N15" s="312"/>
      <c r="O15" s="312"/>
      <c r="P15" s="312"/>
      <c r="Q15" s="312"/>
      <c r="R15" s="311"/>
      <c r="S15" s="247"/>
      <c r="T15" s="248"/>
      <c r="U15" s="249"/>
    </row>
    <row r="16" spans="1:21" ht="36" customHeight="1" x14ac:dyDescent="0.2">
      <c r="A16" s="51"/>
      <c r="B16" s="51"/>
      <c r="C16" s="51"/>
      <c r="D16" s="283"/>
      <c r="E16" s="283"/>
      <c r="F16" s="283"/>
      <c r="G16" s="283"/>
      <c r="H16" s="284"/>
      <c r="I16" s="285"/>
      <c r="J16" s="51"/>
      <c r="K16" s="51"/>
      <c r="L16" s="185"/>
      <c r="M16" s="51"/>
      <c r="N16" s="51"/>
      <c r="O16" s="145"/>
      <c r="P16" s="146">
        <f>O16-(O16*$Q$3)</f>
        <v>0</v>
      </c>
      <c r="Q16" s="147"/>
      <c r="R16" s="202">
        <f>Q16-(Q16*$Q$3)</f>
        <v>0</v>
      </c>
      <c r="S16" s="252">
        <f>SUM(P16,R16)*C16</f>
        <v>0</v>
      </c>
      <c r="T16" s="252"/>
      <c r="U16" s="252"/>
    </row>
    <row r="17" spans="1:21" ht="36" customHeight="1" x14ac:dyDescent="0.2">
      <c r="A17" s="51"/>
      <c r="B17" s="51"/>
      <c r="C17" s="51"/>
      <c r="D17" s="283"/>
      <c r="E17" s="283"/>
      <c r="F17" s="283"/>
      <c r="G17" s="283"/>
      <c r="H17" s="284"/>
      <c r="I17" s="285"/>
      <c r="J17" s="51"/>
      <c r="K17" s="51"/>
      <c r="L17" s="185"/>
      <c r="M17" s="51"/>
      <c r="N17" s="51"/>
      <c r="O17" s="145"/>
      <c r="P17" s="146">
        <f t="shared" ref="P17:P28" si="0">O17-(O17*$Q$3)</f>
        <v>0</v>
      </c>
      <c r="Q17" s="147"/>
      <c r="R17" s="202">
        <f t="shared" ref="R17:R29" si="1">Q17-(Q17*$Q$3)</f>
        <v>0</v>
      </c>
      <c r="S17" s="252">
        <f t="shared" ref="S17:S29" si="2">SUM(P17,R17)*C17</f>
        <v>0</v>
      </c>
      <c r="T17" s="252"/>
      <c r="U17" s="252"/>
    </row>
    <row r="18" spans="1:21" ht="36" customHeight="1" x14ac:dyDescent="0.2">
      <c r="A18" s="51"/>
      <c r="B18" s="51"/>
      <c r="C18" s="51"/>
      <c r="D18" s="283"/>
      <c r="E18" s="283"/>
      <c r="F18" s="283"/>
      <c r="G18" s="283"/>
      <c r="H18" s="284"/>
      <c r="I18" s="285"/>
      <c r="J18" s="51"/>
      <c r="K18" s="51"/>
      <c r="L18" s="185"/>
      <c r="M18" s="51"/>
      <c r="N18" s="51"/>
      <c r="O18" s="145"/>
      <c r="P18" s="146">
        <f t="shared" si="0"/>
        <v>0</v>
      </c>
      <c r="Q18" s="147"/>
      <c r="R18" s="202">
        <f t="shared" si="1"/>
        <v>0</v>
      </c>
      <c r="S18" s="252">
        <f t="shared" si="2"/>
        <v>0</v>
      </c>
      <c r="T18" s="252"/>
      <c r="U18" s="252"/>
    </row>
    <row r="19" spans="1:21" ht="36" customHeight="1" x14ac:dyDescent="0.2">
      <c r="A19" s="51"/>
      <c r="B19" s="51"/>
      <c r="C19" s="51"/>
      <c r="D19" s="283"/>
      <c r="E19" s="283"/>
      <c r="F19" s="283"/>
      <c r="G19" s="283"/>
      <c r="H19" s="284"/>
      <c r="I19" s="285"/>
      <c r="J19" s="51"/>
      <c r="K19" s="51"/>
      <c r="L19" s="185"/>
      <c r="M19" s="51"/>
      <c r="N19" s="51"/>
      <c r="O19" s="145"/>
      <c r="P19" s="146">
        <f t="shared" si="0"/>
        <v>0</v>
      </c>
      <c r="Q19" s="147"/>
      <c r="R19" s="202">
        <f t="shared" si="1"/>
        <v>0</v>
      </c>
      <c r="S19" s="252">
        <f t="shared" si="2"/>
        <v>0</v>
      </c>
      <c r="T19" s="252"/>
      <c r="U19" s="252"/>
    </row>
    <row r="20" spans="1:21" ht="36" customHeight="1" x14ac:dyDescent="0.2">
      <c r="A20" s="51"/>
      <c r="B20" s="51"/>
      <c r="C20" s="51"/>
      <c r="D20" s="283"/>
      <c r="E20" s="283"/>
      <c r="F20" s="283"/>
      <c r="G20" s="283"/>
      <c r="H20" s="284"/>
      <c r="I20" s="285"/>
      <c r="J20" s="51"/>
      <c r="K20" s="51"/>
      <c r="L20" s="185"/>
      <c r="M20" s="51"/>
      <c r="N20" s="51"/>
      <c r="O20" s="145"/>
      <c r="P20" s="146">
        <f t="shared" si="0"/>
        <v>0</v>
      </c>
      <c r="Q20" s="147"/>
      <c r="R20" s="202">
        <f t="shared" si="1"/>
        <v>0</v>
      </c>
      <c r="S20" s="252">
        <f t="shared" si="2"/>
        <v>0</v>
      </c>
      <c r="T20" s="252"/>
      <c r="U20" s="252"/>
    </row>
    <row r="21" spans="1:21" ht="36" customHeight="1" x14ac:dyDescent="0.2">
      <c r="A21" s="51"/>
      <c r="B21" s="51"/>
      <c r="C21" s="51"/>
      <c r="D21" s="283"/>
      <c r="E21" s="283"/>
      <c r="F21" s="283"/>
      <c r="G21" s="283"/>
      <c r="H21" s="284"/>
      <c r="I21" s="285"/>
      <c r="J21" s="51"/>
      <c r="K21" s="51"/>
      <c r="L21" s="185"/>
      <c r="M21" s="51"/>
      <c r="N21" s="51"/>
      <c r="O21" s="145"/>
      <c r="P21" s="146">
        <f t="shared" si="0"/>
        <v>0</v>
      </c>
      <c r="Q21" s="147"/>
      <c r="R21" s="202">
        <f t="shared" si="1"/>
        <v>0</v>
      </c>
      <c r="S21" s="252">
        <f t="shared" si="2"/>
        <v>0</v>
      </c>
      <c r="T21" s="252"/>
      <c r="U21" s="252"/>
    </row>
    <row r="22" spans="1:21" ht="36" customHeight="1" x14ac:dyDescent="0.2">
      <c r="A22" s="51"/>
      <c r="B22" s="51"/>
      <c r="C22" s="51"/>
      <c r="D22" s="283"/>
      <c r="E22" s="283"/>
      <c r="F22" s="283"/>
      <c r="G22" s="283"/>
      <c r="H22" s="284"/>
      <c r="I22" s="285"/>
      <c r="J22" s="51"/>
      <c r="K22" s="51"/>
      <c r="L22" s="185"/>
      <c r="M22" s="51"/>
      <c r="N22" s="51"/>
      <c r="O22" s="145"/>
      <c r="P22" s="146">
        <f t="shared" si="0"/>
        <v>0</v>
      </c>
      <c r="Q22" s="147"/>
      <c r="R22" s="202">
        <f t="shared" si="1"/>
        <v>0</v>
      </c>
      <c r="S22" s="252">
        <f t="shared" si="2"/>
        <v>0</v>
      </c>
      <c r="T22" s="252"/>
      <c r="U22" s="252"/>
    </row>
    <row r="23" spans="1:21" ht="36" customHeight="1" x14ac:dyDescent="0.2">
      <c r="A23" s="51"/>
      <c r="B23" s="51"/>
      <c r="C23" s="51"/>
      <c r="D23" s="283"/>
      <c r="E23" s="283"/>
      <c r="F23" s="283"/>
      <c r="G23" s="283"/>
      <c r="H23" s="284"/>
      <c r="I23" s="285"/>
      <c r="J23" s="51"/>
      <c r="K23" s="51"/>
      <c r="L23" s="185"/>
      <c r="M23" s="51"/>
      <c r="N23" s="51"/>
      <c r="O23" s="145"/>
      <c r="P23" s="146">
        <f t="shared" si="0"/>
        <v>0</v>
      </c>
      <c r="Q23" s="147"/>
      <c r="R23" s="202">
        <f t="shared" si="1"/>
        <v>0</v>
      </c>
      <c r="S23" s="252">
        <f t="shared" si="2"/>
        <v>0</v>
      </c>
      <c r="T23" s="252"/>
      <c r="U23" s="252"/>
    </row>
    <row r="24" spans="1:21" ht="36" customHeight="1" x14ac:dyDescent="0.2">
      <c r="A24" s="51"/>
      <c r="B24" s="51"/>
      <c r="C24" s="51"/>
      <c r="D24" s="283"/>
      <c r="E24" s="283"/>
      <c r="F24" s="283"/>
      <c r="G24" s="283"/>
      <c r="H24" s="284"/>
      <c r="I24" s="285"/>
      <c r="J24" s="51"/>
      <c r="K24" s="51"/>
      <c r="L24" s="185"/>
      <c r="M24" s="51"/>
      <c r="N24" s="51"/>
      <c r="O24" s="145"/>
      <c r="P24" s="146">
        <f t="shared" si="0"/>
        <v>0</v>
      </c>
      <c r="Q24" s="147"/>
      <c r="R24" s="202">
        <f t="shared" si="1"/>
        <v>0</v>
      </c>
      <c r="S24" s="252">
        <f t="shared" si="2"/>
        <v>0</v>
      </c>
      <c r="T24" s="252"/>
      <c r="U24" s="252"/>
    </row>
    <row r="25" spans="1:21" ht="36" customHeight="1" x14ac:dyDescent="0.2">
      <c r="A25" s="137"/>
      <c r="B25" s="51"/>
      <c r="C25" s="51"/>
      <c r="D25" s="283"/>
      <c r="E25" s="283"/>
      <c r="F25" s="283"/>
      <c r="G25" s="283"/>
      <c r="H25" s="284"/>
      <c r="I25" s="285"/>
      <c r="J25" s="51"/>
      <c r="K25" s="51"/>
      <c r="L25" s="185"/>
      <c r="M25" s="51"/>
      <c r="N25" s="51"/>
      <c r="O25" s="145"/>
      <c r="P25" s="146">
        <f t="shared" si="0"/>
        <v>0</v>
      </c>
      <c r="Q25" s="147"/>
      <c r="R25" s="202">
        <f t="shared" si="1"/>
        <v>0</v>
      </c>
      <c r="S25" s="252">
        <f t="shared" si="2"/>
        <v>0</v>
      </c>
      <c r="T25" s="252"/>
      <c r="U25" s="252"/>
    </row>
    <row r="26" spans="1:21" ht="36" customHeight="1" x14ac:dyDescent="0.2">
      <c r="A26" s="137"/>
      <c r="B26" s="51"/>
      <c r="C26" s="51"/>
      <c r="D26" s="283"/>
      <c r="E26" s="283"/>
      <c r="F26" s="283"/>
      <c r="G26" s="283"/>
      <c r="H26" s="284"/>
      <c r="I26" s="285"/>
      <c r="J26" s="51"/>
      <c r="K26" s="51"/>
      <c r="L26" s="185"/>
      <c r="M26" s="51"/>
      <c r="N26" s="51"/>
      <c r="O26" s="145"/>
      <c r="P26" s="146">
        <f t="shared" si="0"/>
        <v>0</v>
      </c>
      <c r="Q26" s="147"/>
      <c r="R26" s="202">
        <f t="shared" si="1"/>
        <v>0</v>
      </c>
      <c r="S26" s="252">
        <f t="shared" si="2"/>
        <v>0</v>
      </c>
      <c r="T26" s="252"/>
      <c r="U26" s="252"/>
    </row>
    <row r="27" spans="1:21" ht="36" customHeight="1" x14ac:dyDescent="0.2">
      <c r="A27" s="137"/>
      <c r="B27" s="51"/>
      <c r="C27" s="51"/>
      <c r="D27" s="283"/>
      <c r="E27" s="283"/>
      <c r="F27" s="283"/>
      <c r="G27" s="283"/>
      <c r="H27" s="284"/>
      <c r="I27" s="285"/>
      <c r="J27" s="51"/>
      <c r="K27" s="51"/>
      <c r="L27" s="185"/>
      <c r="M27" s="51"/>
      <c r="N27" s="51"/>
      <c r="O27" s="145"/>
      <c r="P27" s="146">
        <f t="shared" si="0"/>
        <v>0</v>
      </c>
      <c r="Q27" s="147"/>
      <c r="R27" s="202">
        <f t="shared" si="1"/>
        <v>0</v>
      </c>
      <c r="S27" s="252">
        <f t="shared" si="2"/>
        <v>0</v>
      </c>
      <c r="T27" s="252"/>
      <c r="U27" s="252"/>
    </row>
    <row r="28" spans="1:21" ht="36" customHeight="1" x14ac:dyDescent="0.2">
      <c r="A28" s="137"/>
      <c r="B28" s="51"/>
      <c r="C28" s="51"/>
      <c r="D28" s="283"/>
      <c r="E28" s="283"/>
      <c r="F28" s="283"/>
      <c r="G28" s="283"/>
      <c r="H28" s="284"/>
      <c r="I28" s="285"/>
      <c r="J28" s="51"/>
      <c r="K28" s="51"/>
      <c r="L28" s="185"/>
      <c r="M28" s="51"/>
      <c r="N28" s="51"/>
      <c r="O28" s="145"/>
      <c r="P28" s="146">
        <f t="shared" si="0"/>
        <v>0</v>
      </c>
      <c r="Q28" s="147"/>
      <c r="R28" s="202">
        <f t="shared" si="1"/>
        <v>0</v>
      </c>
      <c r="S28" s="252">
        <f t="shared" si="2"/>
        <v>0</v>
      </c>
      <c r="T28" s="252"/>
      <c r="U28" s="252"/>
    </row>
    <row r="29" spans="1:21" ht="36" customHeight="1" thickBot="1" x14ac:dyDescent="0.25">
      <c r="A29" s="137"/>
      <c r="B29" s="51"/>
      <c r="C29" s="51"/>
      <c r="D29" s="283"/>
      <c r="E29" s="283"/>
      <c r="F29" s="283"/>
      <c r="G29" s="283"/>
      <c r="H29" s="284"/>
      <c r="I29" s="285"/>
      <c r="J29" s="51"/>
      <c r="K29" s="51"/>
      <c r="L29" s="191"/>
      <c r="M29" s="51"/>
      <c r="N29" s="51"/>
      <c r="O29" s="148"/>
      <c r="P29" s="146">
        <f>O29-(O29*$Q$3)</f>
        <v>0</v>
      </c>
      <c r="Q29" s="149"/>
      <c r="R29" s="202">
        <f t="shared" si="1"/>
        <v>0</v>
      </c>
      <c r="S29" s="252">
        <f t="shared" si="2"/>
        <v>0</v>
      </c>
      <c r="T29" s="252"/>
      <c r="U29" s="252"/>
    </row>
    <row r="30" spans="1:21" ht="36" customHeight="1" thickBot="1" x14ac:dyDescent="0.25">
      <c r="A30" s="189"/>
      <c r="B30" s="190"/>
      <c r="C30" s="190"/>
      <c r="D30" s="190"/>
      <c r="E30" s="190"/>
      <c r="F30" s="190"/>
      <c r="G30" s="190"/>
      <c r="H30" s="190"/>
      <c r="I30" s="190"/>
      <c r="J30" s="190"/>
      <c r="K30" s="51"/>
      <c r="L30" s="192" t="s">
        <v>217</v>
      </c>
      <c r="M30" s="193" t="s">
        <v>39</v>
      </c>
      <c r="N30" s="194"/>
      <c r="O30" s="151" t="s">
        <v>180</v>
      </c>
      <c r="P30" s="161" t="s">
        <v>187</v>
      </c>
      <c r="Q30" s="150">
        <f>VLOOKUP(P30,Data!V2:W8,2,FALSE)</f>
        <v>0</v>
      </c>
      <c r="R30" s="204">
        <f>IF(C31&gt;1, VLOOKUP(P30,Data!X2:Y8,2,FALSE)*D31, 0)</f>
        <v>0</v>
      </c>
      <c r="S30" s="252">
        <f>SUM(Q30,R30,N30)</f>
        <v>0</v>
      </c>
      <c r="T30" s="252"/>
      <c r="U30" s="252"/>
    </row>
    <row r="31" spans="1:21" ht="36" customHeight="1" x14ac:dyDescent="0.2">
      <c r="A31" s="276" t="s">
        <v>207</v>
      </c>
      <c r="B31" s="277"/>
      <c r="C31" s="167">
        <f>SUM(C16:C30)+(F31)</f>
        <v>0</v>
      </c>
      <c r="D31" s="278">
        <f>SUM(C31-1)</f>
        <v>-1</v>
      </c>
      <c r="E31" s="279"/>
      <c r="F31" s="279">
        <f>Data!L16</f>
        <v>0</v>
      </c>
      <c r="G31" s="279"/>
      <c r="H31" s="280"/>
      <c r="I31" s="280"/>
      <c r="J31" s="171"/>
      <c r="K31" s="52"/>
      <c r="L31" s="53"/>
      <c r="M31" s="52"/>
      <c r="N31" s="52"/>
      <c r="O31" s="54"/>
      <c r="P31" s="55"/>
      <c r="Q31" s="281" t="s">
        <v>133</v>
      </c>
      <c r="R31" s="282"/>
      <c r="S31" s="251">
        <f>SUM(S16:T30)</f>
        <v>0</v>
      </c>
      <c r="T31" s="251"/>
      <c r="U31" s="251"/>
    </row>
    <row r="32" spans="1:21" ht="36" customHeight="1" x14ac:dyDescent="0.2">
      <c r="A32" s="138"/>
      <c r="B32" s="306" t="s">
        <v>232</v>
      </c>
      <c r="C32" s="306"/>
      <c r="D32" s="306"/>
      <c r="E32" s="306"/>
      <c r="F32" s="306"/>
      <c r="G32" s="306"/>
      <c r="H32" s="306"/>
      <c r="I32" s="306"/>
      <c r="J32" s="306"/>
      <c r="K32" s="306"/>
      <c r="L32" s="306"/>
      <c r="M32" s="306"/>
      <c r="N32" s="306"/>
      <c r="O32" s="306"/>
      <c r="P32" s="306"/>
      <c r="Q32" s="309" t="s">
        <v>134</v>
      </c>
      <c r="R32" s="310"/>
      <c r="S32" s="251">
        <f>S31*0.1</f>
        <v>0</v>
      </c>
      <c r="T32" s="251"/>
      <c r="U32" s="251"/>
    </row>
    <row r="33" spans="1:21" s="15" customFormat="1" ht="36" customHeight="1" x14ac:dyDescent="0.2">
      <c r="A33" s="138"/>
      <c r="B33" s="306"/>
      <c r="C33" s="306"/>
      <c r="D33" s="306"/>
      <c r="E33" s="306"/>
      <c r="F33" s="306"/>
      <c r="G33" s="306"/>
      <c r="H33" s="306"/>
      <c r="I33" s="306"/>
      <c r="J33" s="306"/>
      <c r="K33" s="306"/>
      <c r="L33" s="306"/>
      <c r="M33" s="306"/>
      <c r="N33" s="306"/>
      <c r="O33" s="306"/>
      <c r="P33" s="306"/>
      <c r="Q33" s="307" t="s">
        <v>135</v>
      </c>
      <c r="R33" s="308"/>
      <c r="S33" s="250">
        <f>S31+S32</f>
        <v>0</v>
      </c>
      <c r="T33" s="250"/>
      <c r="U33" s="250"/>
    </row>
    <row r="34" spans="1:21" ht="36" customHeight="1" x14ac:dyDescent="0.25">
      <c r="A34" s="138"/>
      <c r="B34" s="306"/>
      <c r="C34" s="306"/>
      <c r="D34" s="306"/>
      <c r="E34" s="306"/>
      <c r="F34" s="306"/>
      <c r="G34" s="306"/>
      <c r="H34" s="306"/>
      <c r="I34" s="306"/>
      <c r="J34" s="306"/>
      <c r="K34" s="306"/>
      <c r="L34" s="306"/>
      <c r="M34" s="306"/>
      <c r="N34" s="306"/>
      <c r="O34" s="306"/>
      <c r="P34" s="306"/>
      <c r="Q34" s="203"/>
      <c r="R34" s="195"/>
      <c r="S34" s="28"/>
      <c r="T34" s="28"/>
      <c r="U34" s="26"/>
    </row>
    <row r="35" spans="1:21" ht="24.75" customHeight="1" x14ac:dyDescent="0.2">
      <c r="A35" s="138"/>
      <c r="B35" s="306"/>
      <c r="C35" s="306"/>
      <c r="D35" s="306"/>
      <c r="E35" s="306"/>
      <c r="F35" s="306"/>
      <c r="G35" s="306"/>
      <c r="H35" s="306"/>
      <c r="I35" s="306"/>
      <c r="J35" s="306"/>
      <c r="K35" s="306"/>
      <c r="L35" s="306"/>
      <c r="M35" s="306"/>
      <c r="N35" s="306"/>
      <c r="O35" s="306"/>
      <c r="P35" s="306"/>
      <c r="Q35" s="203"/>
      <c r="R35" s="195"/>
    </row>
    <row r="36" spans="1:21" s="14" customFormat="1" ht="25.5" customHeight="1" x14ac:dyDescent="0.2">
      <c r="A36" s="138"/>
      <c r="B36" s="306"/>
      <c r="C36" s="306"/>
      <c r="D36" s="306"/>
      <c r="E36" s="306"/>
      <c r="F36" s="306"/>
      <c r="G36" s="306"/>
      <c r="H36" s="306"/>
      <c r="I36" s="306"/>
      <c r="J36" s="306"/>
      <c r="K36" s="306"/>
      <c r="L36" s="306"/>
      <c r="M36" s="306"/>
      <c r="N36" s="306"/>
      <c r="O36" s="306"/>
      <c r="P36" s="306"/>
      <c r="Q36" s="203"/>
      <c r="R36" s="195"/>
      <c r="S36" s="18"/>
      <c r="T36" s="18"/>
      <c r="U36" s="18"/>
    </row>
    <row r="37" spans="1:21" s="14" customFormat="1" ht="25.5" customHeight="1" x14ac:dyDescent="0.2">
      <c r="A37" s="139"/>
      <c r="B37" s="286" t="s">
        <v>233</v>
      </c>
      <c r="C37" s="286"/>
      <c r="D37" s="286"/>
      <c r="E37" s="286"/>
      <c r="F37" s="286"/>
      <c r="G37" s="286"/>
      <c r="H37" s="286"/>
      <c r="I37" s="286"/>
      <c r="J37" s="286"/>
      <c r="K37" s="286"/>
      <c r="M37" s="29"/>
      <c r="N37" s="29"/>
      <c r="O37" s="29"/>
      <c r="P37" s="29"/>
      <c r="Q37" s="29"/>
      <c r="R37" s="29"/>
      <c r="S37" s="29"/>
      <c r="T37" s="29"/>
      <c r="U37" s="29"/>
    </row>
    <row r="38" spans="1:21" s="14" customFormat="1" ht="25.5" customHeight="1" x14ac:dyDescent="0.2">
      <c r="A38" s="266" t="s">
        <v>212</v>
      </c>
      <c r="B38" s="267"/>
      <c r="C38" s="268"/>
      <c r="D38" s="268"/>
      <c r="E38" s="268"/>
      <c r="F38" s="268"/>
      <c r="G38" s="268"/>
      <c r="H38" s="268"/>
      <c r="I38" s="268"/>
      <c r="J38" s="268"/>
      <c r="K38" s="269"/>
      <c r="L38" s="293" t="s">
        <v>201</v>
      </c>
      <c r="M38" s="294"/>
      <c r="N38" s="294"/>
      <c r="O38" s="294"/>
      <c r="P38" s="294"/>
      <c r="Q38" s="294"/>
      <c r="R38" s="294"/>
      <c r="S38" s="294"/>
      <c r="T38" s="294"/>
      <c r="U38" s="295"/>
    </row>
    <row r="39" spans="1:21" s="14" customFormat="1" ht="25.5" customHeight="1" x14ac:dyDescent="0.2">
      <c r="A39" s="266"/>
      <c r="B39" s="270"/>
      <c r="C39" s="271"/>
      <c r="D39" s="271"/>
      <c r="E39" s="271"/>
      <c r="F39" s="271"/>
      <c r="G39" s="271"/>
      <c r="H39" s="271"/>
      <c r="I39" s="271"/>
      <c r="J39" s="271"/>
      <c r="K39" s="272"/>
      <c r="L39" s="296"/>
      <c r="M39" s="297"/>
      <c r="N39" s="297"/>
      <c r="O39" s="297"/>
      <c r="P39" s="297"/>
      <c r="Q39" s="297"/>
      <c r="R39" s="297"/>
      <c r="S39" s="297"/>
      <c r="T39" s="297"/>
      <c r="U39" s="298"/>
    </row>
    <row r="40" spans="1:21" ht="15" customHeight="1" x14ac:dyDescent="0.2">
      <c r="A40" s="139"/>
      <c r="B40" s="270"/>
      <c r="C40" s="271"/>
      <c r="D40" s="271"/>
      <c r="E40" s="271"/>
      <c r="F40" s="271"/>
      <c r="G40" s="271"/>
      <c r="H40" s="271"/>
      <c r="I40" s="271"/>
      <c r="J40" s="271"/>
      <c r="K40" s="272"/>
      <c r="L40" s="296"/>
      <c r="M40" s="297"/>
      <c r="N40" s="297"/>
      <c r="O40" s="297"/>
      <c r="P40" s="297"/>
      <c r="Q40" s="297"/>
      <c r="R40" s="297"/>
      <c r="S40" s="297"/>
      <c r="T40" s="297"/>
      <c r="U40" s="298"/>
    </row>
    <row r="41" spans="1:21" ht="15" customHeight="1" x14ac:dyDescent="0.2">
      <c r="A41" s="139"/>
      <c r="B41" s="270"/>
      <c r="C41" s="271"/>
      <c r="D41" s="271"/>
      <c r="E41" s="271"/>
      <c r="F41" s="271"/>
      <c r="G41" s="271"/>
      <c r="H41" s="271"/>
      <c r="I41" s="271"/>
      <c r="J41" s="271"/>
      <c r="K41" s="272"/>
      <c r="L41" s="296"/>
      <c r="M41" s="297"/>
      <c r="N41" s="297"/>
      <c r="O41" s="297"/>
      <c r="P41" s="297"/>
      <c r="Q41" s="297"/>
      <c r="R41" s="297"/>
      <c r="S41" s="297"/>
      <c r="T41" s="297"/>
      <c r="U41" s="298"/>
    </row>
    <row r="42" spans="1:21" ht="15" customHeight="1" x14ac:dyDescent="0.2">
      <c r="A42" s="139"/>
      <c r="B42" s="270"/>
      <c r="C42" s="271"/>
      <c r="D42" s="271"/>
      <c r="E42" s="271"/>
      <c r="F42" s="271"/>
      <c r="G42" s="271"/>
      <c r="H42" s="271"/>
      <c r="I42" s="271"/>
      <c r="J42" s="271"/>
      <c r="K42" s="272"/>
      <c r="L42" s="296"/>
      <c r="M42" s="297"/>
      <c r="N42" s="297"/>
      <c r="O42" s="297"/>
      <c r="P42" s="297"/>
      <c r="Q42" s="297"/>
      <c r="R42" s="297"/>
      <c r="S42" s="297"/>
      <c r="T42" s="297"/>
      <c r="U42" s="298"/>
    </row>
    <row r="43" spans="1:21" ht="12.75" customHeight="1" x14ac:dyDescent="0.2">
      <c r="A43" s="139"/>
      <c r="B43" s="270"/>
      <c r="C43" s="271"/>
      <c r="D43" s="271"/>
      <c r="E43" s="271"/>
      <c r="F43" s="271"/>
      <c r="G43" s="271"/>
      <c r="H43" s="271"/>
      <c r="I43" s="271"/>
      <c r="J43" s="271"/>
      <c r="K43" s="272"/>
      <c r="L43" s="296"/>
      <c r="M43" s="297"/>
      <c r="N43" s="297"/>
      <c r="O43" s="297"/>
      <c r="P43" s="297"/>
      <c r="Q43" s="297"/>
      <c r="R43" s="297"/>
      <c r="S43" s="297"/>
      <c r="T43" s="297"/>
      <c r="U43" s="298"/>
    </row>
    <row r="44" spans="1:21" ht="22.5" customHeight="1" x14ac:dyDescent="0.2">
      <c r="A44" s="139"/>
      <c r="B44" s="273"/>
      <c r="C44" s="274"/>
      <c r="D44" s="274"/>
      <c r="E44" s="274"/>
      <c r="F44" s="274"/>
      <c r="G44" s="274"/>
      <c r="H44" s="274"/>
      <c r="I44" s="274"/>
      <c r="J44" s="274"/>
      <c r="K44" s="275"/>
      <c r="L44" s="30"/>
      <c r="M44" s="305"/>
      <c r="N44" s="303"/>
      <c r="O44" s="303"/>
      <c r="P44" s="31"/>
      <c r="Q44" s="299" t="s">
        <v>165</v>
      </c>
      <c r="R44" s="300"/>
      <c r="S44" s="300"/>
      <c r="T44" s="162"/>
      <c r="U44" s="163"/>
    </row>
    <row r="45" spans="1:21" ht="22.5" customHeight="1" x14ac:dyDescent="0.25">
      <c r="A45" s="287" t="s">
        <v>213</v>
      </c>
      <c r="B45" s="267"/>
      <c r="C45" s="268"/>
      <c r="D45" s="268"/>
      <c r="E45" s="268"/>
      <c r="F45" s="268"/>
      <c r="G45" s="268"/>
      <c r="H45" s="268"/>
      <c r="I45" s="268"/>
      <c r="J45" s="268"/>
      <c r="K45" s="269"/>
      <c r="L45" s="34" t="s">
        <v>136</v>
      </c>
      <c r="M45" s="304"/>
      <c r="N45" s="304"/>
      <c r="O45" s="304"/>
      <c r="P45" s="35"/>
      <c r="Q45" s="164"/>
      <c r="R45" s="32"/>
      <c r="S45" s="32"/>
      <c r="T45" s="32"/>
      <c r="U45" s="33"/>
    </row>
    <row r="46" spans="1:21" ht="15" customHeight="1" x14ac:dyDescent="0.2">
      <c r="A46" s="287"/>
      <c r="B46" s="270"/>
      <c r="C46" s="271"/>
      <c r="D46" s="271"/>
      <c r="E46" s="271"/>
      <c r="F46" s="271"/>
      <c r="G46" s="271"/>
      <c r="H46" s="271"/>
      <c r="I46" s="271"/>
      <c r="J46" s="271"/>
      <c r="K46" s="272"/>
      <c r="L46" s="30"/>
      <c r="M46" s="172"/>
      <c r="N46" s="172"/>
      <c r="O46" s="173"/>
      <c r="P46" s="37"/>
      <c r="Q46" s="301" t="s">
        <v>198</v>
      </c>
      <c r="R46" s="200"/>
      <c r="S46" s="288"/>
      <c r="T46" s="289"/>
      <c r="U46" s="33"/>
    </row>
    <row r="47" spans="1:21" ht="16.5" customHeight="1" x14ac:dyDescent="0.2">
      <c r="A47" s="139"/>
      <c r="B47" s="270"/>
      <c r="C47" s="271"/>
      <c r="D47" s="271"/>
      <c r="E47" s="271"/>
      <c r="F47" s="271"/>
      <c r="G47" s="271"/>
      <c r="H47" s="271"/>
      <c r="I47" s="271"/>
      <c r="J47" s="271"/>
      <c r="K47" s="272"/>
      <c r="L47" s="30"/>
      <c r="M47" s="303"/>
      <c r="N47" s="303"/>
      <c r="O47" s="303"/>
      <c r="P47" s="36"/>
      <c r="Q47" s="302"/>
      <c r="R47" s="201"/>
      <c r="S47" s="289"/>
      <c r="T47" s="289"/>
      <c r="U47" s="170"/>
    </row>
    <row r="48" spans="1:21" ht="15.75" customHeight="1" x14ac:dyDescent="0.2">
      <c r="A48" s="139"/>
      <c r="B48" s="270"/>
      <c r="C48" s="271"/>
      <c r="D48" s="271"/>
      <c r="E48" s="271"/>
      <c r="F48" s="271"/>
      <c r="G48" s="271"/>
      <c r="H48" s="271"/>
      <c r="I48" s="271"/>
      <c r="J48" s="271"/>
      <c r="K48" s="272"/>
      <c r="L48" s="38" t="s">
        <v>80</v>
      </c>
      <c r="M48" s="304"/>
      <c r="N48" s="304"/>
      <c r="O48" s="304"/>
      <c r="P48" s="39"/>
      <c r="Q48" s="290"/>
      <c r="R48" s="291"/>
      <c r="S48" s="291"/>
      <c r="T48" s="291"/>
      <c r="U48" s="292"/>
    </row>
    <row r="49" spans="1:21" ht="15.75" customHeight="1" x14ac:dyDescent="0.2">
      <c r="A49" s="140"/>
      <c r="B49" s="273"/>
      <c r="C49" s="274"/>
      <c r="D49" s="274"/>
      <c r="E49" s="274"/>
      <c r="F49" s="274"/>
      <c r="G49" s="274"/>
      <c r="H49" s="274"/>
      <c r="I49" s="274"/>
      <c r="J49" s="274"/>
      <c r="K49" s="275"/>
      <c r="L49" s="40"/>
      <c r="M49" s="174"/>
      <c r="N49" s="174"/>
      <c r="O49" s="175"/>
      <c r="P49" s="41"/>
      <c r="Q49" s="165"/>
      <c r="R49" s="42"/>
      <c r="S49" s="42"/>
      <c r="T49" s="42"/>
      <c r="U49" s="43"/>
    </row>
    <row r="50" spans="1:21" ht="15.75" customHeight="1" x14ac:dyDescent="0.2">
      <c r="A50" s="14"/>
      <c r="B50" s="14"/>
      <c r="C50" s="14"/>
      <c r="D50" s="25"/>
      <c r="E50" s="23"/>
      <c r="F50" s="25"/>
      <c r="G50" s="25"/>
      <c r="H50" s="19"/>
      <c r="I50" s="20"/>
      <c r="J50" s="20"/>
      <c r="K50" s="21"/>
      <c r="M50" s="20"/>
      <c r="N50" s="22"/>
      <c r="P50" s="7"/>
      <c r="Q50" s="7"/>
      <c r="R50" s="7"/>
      <c r="S50" s="17"/>
      <c r="T50" s="17"/>
      <c r="U50" s="17"/>
    </row>
    <row r="51" spans="1:21" ht="16" x14ac:dyDescent="0.2">
      <c r="A51" s="14"/>
      <c r="B51" s="14"/>
      <c r="C51" s="14"/>
      <c r="D51" s="23"/>
      <c r="F51" s="23"/>
      <c r="G51" s="23"/>
      <c r="H51" s="23"/>
      <c r="I51" s="23"/>
      <c r="J51" s="23"/>
      <c r="K51" s="23"/>
      <c r="L51" s="23"/>
      <c r="M51" s="23"/>
      <c r="N51" s="23"/>
      <c r="O51" s="27"/>
      <c r="P51" s="17"/>
      <c r="Q51" s="17"/>
      <c r="R51" s="17"/>
      <c r="S51" s="17"/>
      <c r="T51" s="17"/>
      <c r="U51" s="17"/>
    </row>
    <row r="52" spans="1:21" ht="15" customHeight="1" x14ac:dyDescent="0.2">
      <c r="P52" s="17"/>
      <c r="Q52" s="17"/>
      <c r="R52" s="17"/>
      <c r="S52" s="17"/>
      <c r="T52" s="17"/>
      <c r="U52" s="17"/>
    </row>
    <row r="53" spans="1:21" ht="15" customHeight="1" x14ac:dyDescent="0.2"/>
    <row r="54" spans="1:21" ht="15" customHeight="1" x14ac:dyDescent="0.2"/>
    <row r="55" spans="1:21" ht="15" customHeight="1" x14ac:dyDescent="0.2"/>
    <row r="56" spans="1:21" ht="15" customHeight="1" x14ac:dyDescent="0.2"/>
    <row r="57" spans="1:21" ht="15" customHeight="1" x14ac:dyDescent="0.2"/>
    <row r="58" spans="1:21" ht="15" customHeight="1" x14ac:dyDescent="0.2"/>
    <row r="59" spans="1:21" ht="15" customHeight="1" x14ac:dyDescent="0.2"/>
    <row r="60" spans="1:21" ht="15" customHeight="1" x14ac:dyDescent="0.2"/>
    <row r="61" spans="1:21" ht="15" customHeight="1" x14ac:dyDescent="0.2"/>
    <row r="62" spans="1:21" ht="15" customHeight="1" x14ac:dyDescent="0.2"/>
    <row r="63" spans="1:21" ht="15" customHeight="1" x14ac:dyDescent="0.2"/>
    <row r="64" spans="1:21" ht="15" customHeight="1" x14ac:dyDescent="0.2"/>
    <row r="1048576" ht="15" x14ac:dyDescent="0.2"/>
  </sheetData>
  <dataConsolidate link="1"/>
  <mergeCells count="138">
    <mergeCell ref="D4:I4"/>
    <mergeCell ref="K4:L4"/>
    <mergeCell ref="N4:O4"/>
    <mergeCell ref="D5:I5"/>
    <mergeCell ref="K5:L5"/>
    <mergeCell ref="N5:O5"/>
    <mergeCell ref="B1:D1"/>
    <mergeCell ref="F1:G1"/>
    <mergeCell ref="H1:I1"/>
    <mergeCell ref="A2:U2"/>
    <mergeCell ref="D3:I3"/>
    <mergeCell ref="K3:L3"/>
    <mergeCell ref="N3:O3"/>
    <mergeCell ref="T4:U4"/>
    <mergeCell ref="T5:U5"/>
    <mergeCell ref="Q3:U3"/>
    <mergeCell ref="Q5:R5"/>
    <mergeCell ref="Q4:R4"/>
    <mergeCell ref="A14:A15"/>
    <mergeCell ref="B14:B15"/>
    <mergeCell ref="C14:C15"/>
    <mergeCell ref="D14:E15"/>
    <mergeCell ref="F14:G15"/>
    <mergeCell ref="O14:O15"/>
    <mergeCell ref="P14:P15"/>
    <mergeCell ref="A10:B10"/>
    <mergeCell ref="D12:G12"/>
    <mergeCell ref="H12:K12"/>
    <mergeCell ref="H14:I15"/>
    <mergeCell ref="K14:K15"/>
    <mergeCell ref="L14:L15"/>
    <mergeCell ref="M14:M15"/>
    <mergeCell ref="N14:N15"/>
    <mergeCell ref="R12:S12"/>
    <mergeCell ref="P11:Q11"/>
    <mergeCell ref="A6:B6"/>
    <mergeCell ref="D6:K6"/>
    <mergeCell ref="L6:S6"/>
    <mergeCell ref="C10:C11"/>
    <mergeCell ref="D10:G11"/>
    <mergeCell ref="H10:K11"/>
    <mergeCell ref="R11:S11"/>
    <mergeCell ref="P12:Q12"/>
    <mergeCell ref="L10:N10"/>
    <mergeCell ref="O10:S10"/>
    <mergeCell ref="B8:B9"/>
    <mergeCell ref="A8:A9"/>
    <mergeCell ref="A11:B12"/>
    <mergeCell ref="C7:C9"/>
    <mergeCell ref="D19:E19"/>
    <mergeCell ref="F19:G19"/>
    <mergeCell ref="H19:I19"/>
    <mergeCell ref="R14:R15"/>
    <mergeCell ref="Q14:Q15"/>
    <mergeCell ref="D17:E17"/>
    <mergeCell ref="F17:G17"/>
    <mergeCell ref="H17:I17"/>
    <mergeCell ref="D18:E18"/>
    <mergeCell ref="F18:G18"/>
    <mergeCell ref="H18:I18"/>
    <mergeCell ref="D16:E16"/>
    <mergeCell ref="F16:G16"/>
    <mergeCell ref="H16:I16"/>
    <mergeCell ref="D21:E21"/>
    <mergeCell ref="F21:G21"/>
    <mergeCell ref="H21:I21"/>
    <mergeCell ref="D22:E22"/>
    <mergeCell ref="F22:G22"/>
    <mergeCell ref="H22:I22"/>
    <mergeCell ref="D20:E20"/>
    <mergeCell ref="F20:G20"/>
    <mergeCell ref="H20:I20"/>
    <mergeCell ref="F26:G26"/>
    <mergeCell ref="H26:I26"/>
    <mergeCell ref="F25:G25"/>
    <mergeCell ref="B32:P36"/>
    <mergeCell ref="Q33:R33"/>
    <mergeCell ref="Q32:R32"/>
    <mergeCell ref="D23:E23"/>
    <mergeCell ref="F23:G23"/>
    <mergeCell ref="H23:I23"/>
    <mergeCell ref="D24:E24"/>
    <mergeCell ref="F24:G24"/>
    <mergeCell ref="H24:I24"/>
    <mergeCell ref="D25:E25"/>
    <mergeCell ref="H25:I25"/>
    <mergeCell ref="D26:E26"/>
    <mergeCell ref="A45:A46"/>
    <mergeCell ref="B45:K49"/>
    <mergeCell ref="S46:T47"/>
    <mergeCell ref="Q48:U48"/>
    <mergeCell ref="L38:U43"/>
    <mergeCell ref="Q44:S44"/>
    <mergeCell ref="Q46:Q47"/>
    <mergeCell ref="M47:O48"/>
    <mergeCell ref="M44:O45"/>
    <mergeCell ref="T6:U7"/>
    <mergeCell ref="T10:U11"/>
    <mergeCell ref="T12:U12"/>
    <mergeCell ref="J14:J15"/>
    <mergeCell ref="M11:N11"/>
    <mergeCell ref="M12:N12"/>
    <mergeCell ref="S16:U16"/>
    <mergeCell ref="A38:A39"/>
    <mergeCell ref="B38:K44"/>
    <mergeCell ref="A31:B31"/>
    <mergeCell ref="D31:E31"/>
    <mergeCell ref="F31:G31"/>
    <mergeCell ref="H31:I31"/>
    <mergeCell ref="Q31:R31"/>
    <mergeCell ref="D29:E29"/>
    <mergeCell ref="F29:G29"/>
    <mergeCell ref="H29:I29"/>
    <mergeCell ref="D27:E27"/>
    <mergeCell ref="F27:G27"/>
    <mergeCell ref="H27:I27"/>
    <mergeCell ref="D28:E28"/>
    <mergeCell ref="F28:G28"/>
    <mergeCell ref="H28:I28"/>
    <mergeCell ref="B37:K37"/>
    <mergeCell ref="S14:U15"/>
    <mergeCell ref="S33:U33"/>
    <mergeCell ref="S32:U32"/>
    <mergeCell ref="S31:U31"/>
    <mergeCell ref="S30:U30"/>
    <mergeCell ref="S29:U29"/>
    <mergeCell ref="S28:U28"/>
    <mergeCell ref="S27:U27"/>
    <mergeCell ref="S26:U26"/>
    <mergeCell ref="S25:U25"/>
    <mergeCell ref="S24:U24"/>
    <mergeCell ref="S23:U23"/>
    <mergeCell ref="S22:U22"/>
    <mergeCell ref="S21:U21"/>
    <mergeCell ref="S20:U20"/>
    <mergeCell ref="S19:U19"/>
    <mergeCell ref="S18:U18"/>
    <mergeCell ref="S17:U17"/>
  </mergeCells>
  <conditionalFormatting sqref="A7:A8">
    <cfRule type="expression" dxfId="93" priority="161">
      <formula>$B$8&gt;0</formula>
    </cfRule>
    <cfRule type="expression" dxfId="92" priority="160">
      <formula>$A$8&gt;0</formula>
    </cfRule>
  </conditionalFormatting>
  <conditionalFormatting sqref="A10:A11">
    <cfRule type="expression" dxfId="91" priority="73">
      <formula>$B$8&gt;0</formula>
    </cfRule>
    <cfRule type="expression" dxfId="90" priority="72">
      <formula>$A$11&gt;0</formula>
    </cfRule>
    <cfRule type="expression" dxfId="89" priority="68">
      <formula>$B$11&gt;0</formula>
    </cfRule>
    <cfRule type="expression" dxfId="88" priority="70">
      <formula>$A$8&gt;0</formula>
    </cfRule>
  </conditionalFormatting>
  <conditionalFormatting sqref="A7:B8">
    <cfRule type="expression" dxfId="87" priority="130">
      <formula>$A$11&gt;0</formula>
    </cfRule>
    <cfRule type="expression" dxfId="86" priority="129">
      <formula>$B$11&gt;0</formula>
    </cfRule>
  </conditionalFormatting>
  <conditionalFormatting sqref="B3:B5">
    <cfRule type="cellIs" dxfId="85" priority="82" operator="greaterThan">
      <formula>0</formula>
    </cfRule>
  </conditionalFormatting>
  <conditionalFormatting sqref="B7:B8">
    <cfRule type="expression" dxfId="84" priority="131">
      <formula>$A$8&gt;0</formula>
    </cfRule>
    <cfRule type="expression" dxfId="83" priority="159">
      <formula>$B$8&gt;0</formula>
    </cfRule>
  </conditionalFormatting>
  <conditionalFormatting sqref="C6">
    <cfRule type="expression" dxfId="82" priority="108">
      <formula>$C$7&gt;0</formula>
    </cfRule>
  </conditionalFormatting>
  <conditionalFormatting sqref="C7">
    <cfRule type="cellIs" dxfId="81" priority="109" operator="greaterThan">
      <formula>0</formula>
    </cfRule>
  </conditionalFormatting>
  <conditionalFormatting sqref="C10:C11">
    <cfRule type="expression" dxfId="80" priority="167">
      <formula>#REF!&gt;0</formula>
    </cfRule>
  </conditionalFormatting>
  <conditionalFormatting sqref="C12">
    <cfRule type="expression" dxfId="79" priority="128">
      <formula>$C$12="YES"</formula>
    </cfRule>
  </conditionalFormatting>
  <conditionalFormatting sqref="D7:D9 F7:K9">
    <cfRule type="expression" dxfId="78" priority="147">
      <formula>$E$9&gt;0</formula>
    </cfRule>
  </conditionalFormatting>
  <conditionalFormatting sqref="D9">
    <cfRule type="expression" dxfId="77" priority="154">
      <formula>$D$9&gt;0</formula>
    </cfRule>
  </conditionalFormatting>
  <conditionalFormatting sqref="D10">
    <cfRule type="expression" dxfId="76" priority="166">
      <formula>#REF!&gt;0</formula>
    </cfRule>
  </conditionalFormatting>
  <conditionalFormatting sqref="D50 F50:G50">
    <cfRule type="notContainsBlanks" dxfId="75" priority="127">
      <formula>LEN(TRIM(D50))&gt;0</formula>
    </cfRule>
  </conditionalFormatting>
  <conditionalFormatting sqref="D7:E9 G7:K9">
    <cfRule type="expression" dxfId="74" priority="146">
      <formula>$F$9&gt;0</formula>
    </cfRule>
  </conditionalFormatting>
  <conditionalFormatting sqref="D7:F9 H7:K9">
    <cfRule type="expression" dxfId="73" priority="145">
      <formula>$G$9&gt;0</formula>
    </cfRule>
  </conditionalFormatting>
  <conditionalFormatting sqref="D7:G9 I7:K9">
    <cfRule type="expression" dxfId="72" priority="144">
      <formula>$H$9&gt;0</formula>
    </cfRule>
  </conditionalFormatting>
  <conditionalFormatting sqref="D7:H9 J7:K9">
    <cfRule type="expression" dxfId="71" priority="143">
      <formula>$I$9&gt;0</formula>
    </cfRule>
  </conditionalFormatting>
  <conditionalFormatting sqref="D3:I5">
    <cfRule type="cellIs" dxfId="70" priority="121" operator="greaterThan">
      <formula>0</formula>
    </cfRule>
  </conditionalFormatting>
  <conditionalFormatting sqref="D7:I8 K7:K8">
    <cfRule type="expression" dxfId="69" priority="39">
      <formula>$J$9&gt;0</formula>
    </cfRule>
  </conditionalFormatting>
  <conditionalFormatting sqref="D7:J9">
    <cfRule type="expression" dxfId="68" priority="105">
      <formula>$K$9&gt;0</formula>
    </cfRule>
  </conditionalFormatting>
  <conditionalFormatting sqref="E9">
    <cfRule type="expression" dxfId="67" priority="153">
      <formula>$E$9&gt;0</formula>
    </cfRule>
  </conditionalFormatting>
  <conditionalFormatting sqref="E13">
    <cfRule type="expression" dxfId="66" priority="91">
      <formula>OR($D$16="Top Fix", $D$17="Top Fix",$D$18="Top Fix",$D$19="Top Fix",$D$20="Top Fix",$D$21="Top Fix",$D$22="Top Fix",$D$23="Top Fix",$D$24="Top Fix",$D$25="Top Fix",  $D$26="Top Fix",$D$27="Top Fix",$D$28="Top Fix",$D$29="Top Fix",$D$30="Top Fix",$D$31="Top Fix",$D$16="Face Fix",$D$17="Face Fix",$D$18="Face Fix",$D$19="Face Fix",  $D$20="Face Fix",$D$21="Face Fix",$D$22="Face Fix",$D$23="Face Fix",$D$24="Face Fix",$D$25="Face Fix",$D$26="Face Fix",$D$27="Face Fix",$D$28="Face Fix",$D$29="Face   Fix",$D$30="Face Fix",$D$31="Face Fix")</formula>
    </cfRule>
  </conditionalFormatting>
  <conditionalFormatting sqref="E7:K9">
    <cfRule type="expression" dxfId="65" priority="148">
      <formula>$D$9&gt;0</formula>
    </cfRule>
  </conditionalFormatting>
  <conditionalFormatting sqref="F1">
    <cfRule type="cellIs" dxfId="64" priority="157" operator="greaterThan">
      <formula>0</formula>
    </cfRule>
  </conditionalFormatting>
  <conditionalFormatting sqref="F9">
    <cfRule type="expression" dxfId="63" priority="152">
      <formula>$F$9&gt;0</formula>
    </cfRule>
  </conditionalFormatting>
  <conditionalFormatting sqref="G9">
    <cfRule type="expression" dxfId="62" priority="151">
      <formula>$G$9&gt;0</formula>
    </cfRule>
  </conditionalFormatting>
  <conditionalFormatting sqref="H9">
    <cfRule type="expression" dxfId="61" priority="150">
      <formula>$H$9&gt;0</formula>
    </cfRule>
  </conditionalFormatting>
  <conditionalFormatting sqref="H10 H12">
    <cfRule type="expression" dxfId="60" priority="164">
      <formula>$H$12&gt;0</formula>
    </cfRule>
  </conditionalFormatting>
  <conditionalFormatting sqref="I9:J9">
    <cfRule type="expression" dxfId="59" priority="149">
      <formula>$I$9&gt;0</formula>
    </cfRule>
  </conditionalFormatting>
  <conditionalFormatting sqref="J9">
    <cfRule type="expression" dxfId="58" priority="27">
      <formula>$J$9&gt;0</formula>
    </cfRule>
  </conditionalFormatting>
  <conditionalFormatting sqref="K1">
    <cfRule type="cellIs" dxfId="57" priority="156" operator="greaterThan">
      <formula>0</formula>
    </cfRule>
  </conditionalFormatting>
  <conditionalFormatting sqref="K9">
    <cfRule type="expression" dxfId="56" priority="43">
      <formula>$K$9&gt;0</formula>
    </cfRule>
  </conditionalFormatting>
  <conditionalFormatting sqref="K3:L5">
    <cfRule type="notContainsBlanks" dxfId="55" priority="15">
      <formula>LEN(TRIM(K3))&gt;0</formula>
    </cfRule>
  </conditionalFormatting>
  <conditionalFormatting sqref="K14:L14">
    <cfRule type="expression" dxfId="54" priority="66">
      <formula>$A$13="YES"</formula>
    </cfRule>
  </conditionalFormatting>
  <conditionalFormatting sqref="L9">
    <cfRule type="expression" dxfId="53" priority="142">
      <formula>$L$9&gt;0</formula>
    </cfRule>
    <cfRule type="expression" dxfId="52" priority="49">
      <formula>$L$9&gt;0</formula>
    </cfRule>
  </conditionalFormatting>
  <conditionalFormatting sqref="L11">
    <cfRule type="expression" dxfId="51" priority="101">
      <formula>$M$12&gt;0</formula>
    </cfRule>
  </conditionalFormatting>
  <conditionalFormatting sqref="L12:M12">
    <cfRule type="cellIs" dxfId="50" priority="103" operator="greaterThan">
      <formula>0</formula>
    </cfRule>
  </conditionalFormatting>
  <conditionalFormatting sqref="L7:R9">
    <cfRule type="expression" dxfId="49" priority="20">
      <formula>$S$9&gt;0</formula>
    </cfRule>
  </conditionalFormatting>
  <conditionalFormatting sqref="M9">
    <cfRule type="expression" dxfId="48" priority="141">
      <formula>$M$9&gt;0</formula>
    </cfRule>
    <cfRule type="expression" dxfId="47" priority="48">
      <formula>$M$9&gt;0</formula>
    </cfRule>
  </conditionalFormatting>
  <conditionalFormatting sqref="M11">
    <cfRule type="expression" dxfId="46" priority="102">
      <formula>$L$12&gt;0</formula>
    </cfRule>
  </conditionalFormatting>
  <conditionalFormatting sqref="M7:S9">
    <cfRule type="expression" dxfId="45" priority="136">
      <formula>$L$9&gt;0</formula>
    </cfRule>
    <cfRule type="expression" dxfId="44" priority="41">
      <formula>$L$9&gt;0</formula>
    </cfRule>
  </conditionalFormatting>
  <conditionalFormatting sqref="N9">
    <cfRule type="expression" dxfId="43" priority="50">
      <formula>$N$9&gt;0</formula>
    </cfRule>
    <cfRule type="expression" dxfId="42" priority="140">
      <formula>$N$9&gt;0</formula>
    </cfRule>
  </conditionalFormatting>
  <conditionalFormatting sqref="N30">
    <cfRule type="expression" dxfId="41" priority="18">
      <formula>$M$30="Yes"</formula>
    </cfRule>
  </conditionalFormatting>
  <conditionalFormatting sqref="N3:O5">
    <cfRule type="notContainsBlanks" dxfId="40" priority="16">
      <formula>LEN(TRIM(N3))&gt;0</formula>
    </cfRule>
  </conditionalFormatting>
  <conditionalFormatting sqref="N7:S9 L7:L9">
    <cfRule type="expression" dxfId="39" priority="52">
      <formula>$M$9&gt;0</formula>
    </cfRule>
  </conditionalFormatting>
  <conditionalFormatting sqref="N7:S9">
    <cfRule type="expression" dxfId="38" priority="126">
      <formula>$M$9&gt;0</formula>
    </cfRule>
  </conditionalFormatting>
  <conditionalFormatting sqref="O9">
    <cfRule type="expression" dxfId="37" priority="139">
      <formula>$O$9&gt;0</formula>
    </cfRule>
    <cfRule type="expression" dxfId="36" priority="47">
      <formula>$O$9&gt;0</formula>
    </cfRule>
  </conditionalFormatting>
  <conditionalFormatting sqref="O11:O12 R11">
    <cfRule type="expression" dxfId="35" priority="95">
      <formula>$P$12&gt;0</formula>
    </cfRule>
  </conditionalFormatting>
  <conditionalFormatting sqref="O11:O12 R11:R12">
    <cfRule type="expression" dxfId="34" priority="23">
      <formula>$Q$12&gt;0</formula>
    </cfRule>
  </conditionalFormatting>
  <conditionalFormatting sqref="O11:P12">
    <cfRule type="expression" dxfId="33" priority="165">
      <formula>$R$12&gt;0</formula>
    </cfRule>
    <cfRule type="expression" dxfId="32" priority="26">
      <formula>$R$12&gt;0</formula>
    </cfRule>
  </conditionalFormatting>
  <conditionalFormatting sqref="O12:P12">
    <cfRule type="cellIs" dxfId="31" priority="97" operator="greaterThan">
      <formula>0</formula>
    </cfRule>
  </conditionalFormatting>
  <conditionalFormatting sqref="O7:S9 L7:M9">
    <cfRule type="expression" dxfId="30" priority="54">
      <formula>$N$9&gt;0</formula>
    </cfRule>
  </conditionalFormatting>
  <conditionalFormatting sqref="O7:S9">
    <cfRule type="expression" dxfId="29" priority="135">
      <formula>$N$9&gt;0</formula>
    </cfRule>
  </conditionalFormatting>
  <conditionalFormatting sqref="P9">
    <cfRule type="expression" dxfId="28" priority="138">
      <formula>$P$9&gt;0</formula>
    </cfRule>
  </conditionalFormatting>
  <conditionalFormatting sqref="P11:P12">
    <cfRule type="expression" dxfId="27" priority="96">
      <formula>$O$12&gt;0</formula>
    </cfRule>
  </conditionalFormatting>
  <conditionalFormatting sqref="P7:S9 L7:N9">
    <cfRule type="expression" dxfId="26" priority="53">
      <formula>$O$9&gt;0</formula>
    </cfRule>
  </conditionalFormatting>
  <conditionalFormatting sqref="P7:S9">
    <cfRule type="expression" dxfId="25" priority="134">
      <formula>$O$9&gt;0</formula>
    </cfRule>
  </conditionalFormatting>
  <conditionalFormatting sqref="Q3:Q5">
    <cfRule type="cellIs" dxfId="24" priority="11" operator="greaterThan">
      <formula>0</formula>
    </cfRule>
  </conditionalFormatting>
  <conditionalFormatting sqref="Q9">
    <cfRule type="expression" dxfId="23" priority="45">
      <formula>$Q$9&gt;0</formula>
    </cfRule>
  </conditionalFormatting>
  <conditionalFormatting sqref="Q9:R9">
    <cfRule type="expression" dxfId="22" priority="137">
      <formula>$Q$9&gt;0</formula>
    </cfRule>
  </conditionalFormatting>
  <conditionalFormatting sqref="Q7:S9 L7:O9">
    <cfRule type="expression" dxfId="21" priority="133">
      <formula>$P$9&gt;0</formula>
    </cfRule>
    <cfRule type="expression" dxfId="20" priority="46">
      <formula>$P$9&gt;0</formula>
    </cfRule>
  </conditionalFormatting>
  <conditionalFormatting sqref="R9">
    <cfRule type="expression" dxfId="19" priority="21">
      <formula>$R$9&gt;0</formula>
    </cfRule>
  </conditionalFormatting>
  <conditionalFormatting sqref="R11:R12">
    <cfRule type="expression" dxfId="18" priority="24">
      <formula>$O$12&gt;0</formula>
    </cfRule>
  </conditionalFormatting>
  <conditionalFormatting sqref="R12">
    <cfRule type="cellIs" dxfId="17" priority="25" operator="greaterThan">
      <formula>0</formula>
    </cfRule>
  </conditionalFormatting>
  <conditionalFormatting sqref="R7:S9 L7:P9">
    <cfRule type="expression" dxfId="16" priority="64">
      <formula>$Q$9&gt;0</formula>
    </cfRule>
  </conditionalFormatting>
  <conditionalFormatting sqref="S7:S9 L7:Q9">
    <cfRule type="expression" dxfId="15" priority="22">
      <formula>$R$9&gt;0</formula>
    </cfRule>
  </conditionalFormatting>
  <conditionalFormatting sqref="S9">
    <cfRule type="expression" dxfId="14" priority="51">
      <formula>$S$9&gt;0</formula>
    </cfRule>
    <cfRule type="expression" dxfId="13" priority="56">
      <formula>$P$9&gt;0</formula>
    </cfRule>
    <cfRule type="expression" dxfId="12" priority="19">
      <formula>"$S$9&gt;0"</formula>
    </cfRule>
  </conditionalFormatting>
  <conditionalFormatting sqref="T4:T5">
    <cfRule type="cellIs" dxfId="11" priority="12" operator="greaterThan">
      <formula>0</formula>
    </cfRule>
  </conditionalFormatting>
  <conditionalFormatting sqref="T8:T9">
    <cfRule type="expression" dxfId="10" priority="1">
      <formula>$U$9&gt;0</formula>
    </cfRule>
    <cfRule type="expression" dxfId="9" priority="8">
      <formula>$T$9&gt;0</formula>
    </cfRule>
  </conditionalFormatting>
  <conditionalFormatting sqref="T10 T12">
    <cfRule type="expression" dxfId="8" priority="10">
      <formula>$T$12&gt;0</formula>
    </cfRule>
  </conditionalFormatting>
  <conditionalFormatting sqref="T12">
    <cfRule type="cellIs" dxfId="7" priority="4" operator="greaterThan">
      <formula>0</formula>
    </cfRule>
  </conditionalFormatting>
  <conditionalFormatting sqref="T6:U9">
    <cfRule type="expression" dxfId="6" priority="5">
      <formula>$A$13="YES"</formula>
    </cfRule>
  </conditionalFormatting>
  <conditionalFormatting sqref="U8:U9">
    <cfRule type="expression" dxfId="5" priority="9">
      <formula>$U$9&gt;0</formula>
    </cfRule>
    <cfRule type="expression" dxfId="4" priority="2">
      <formula>$T$9&gt;0</formula>
    </cfRule>
  </conditionalFormatting>
  <dataValidations count="4">
    <dataValidation type="list" allowBlank="1" showInputMessage="1" showErrorMessage="1" sqref="C7" xr:uid="{00000000-0002-0000-0000-000000000000}">
      <formula1>perf</formula1>
    </dataValidation>
    <dataValidation type="list" allowBlank="1" showInputMessage="1" showErrorMessage="1" sqref="C12 H12" xr:uid="{00000000-0002-0000-0000-000001000000}">
      <formula1>YN</formula1>
    </dataValidation>
    <dataValidation type="list" allowBlank="1" showInputMessage="1" showErrorMessage="1" sqref="B1:D1" xr:uid="{00000000-0002-0000-0000-000002000000}">
      <formula1>form</formula1>
    </dataValidation>
    <dataValidation type="list" allowBlank="1" showInputMessage="1" showErrorMessage="1" sqref="T12:U12" xr:uid="{F128888C-FF56-478F-9889-7D5FA3FED240}">
      <formula1>"No,Yes"</formula1>
    </dataValidation>
  </dataValidations>
  <printOptions horizontalCentered="1" verticalCentered="1"/>
  <pageMargins left="0.27559055118110237" right="0.23622047244094491" top="0.31496062992125984" bottom="0.43307086614173229" header="0.31496062992125984" footer="0.31496062992125984"/>
  <pageSetup paperSize="9" scale="34" orientation="landscape" r:id="rId1"/>
  <headerFooter scaleWithDoc="0" alignWithMargins="0">
    <oddFooter>&amp;C&amp;10HORSIO         T -  (02) 8755 4500        F  - (02) 8755 4555            E - PROJECT@HORISO.COM.AU</oddFooter>
  </headerFooter>
  <ignoredErrors>
    <ignoredError sqref="F31"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3000000}">
          <x14:formula1>
            <xm:f>Data!$V$2:$V$8</xm:f>
          </x14:formula1>
          <xm:sqref>P30</xm:sqref>
        </x14:dataValidation>
        <x14:dataValidation type="list" allowBlank="1" showInputMessage="1" showErrorMessage="1" xr:uid="{00000000-0002-0000-0000-00000B000000}">
          <x14:formula1>
            <xm:f>Data!$AA$2:$AA$3</xm:f>
          </x14:formula1>
          <xm:sqref>M30</xm:sqref>
        </x14:dataValidation>
        <x14:dataValidation type="list" allowBlank="1" showInputMessage="1" showErrorMessage="1" xr:uid="{50729A72-0CCF-4104-8654-064F67312E3C}">
          <x14:formula1>
            <xm:f>Sheet1!$E$20:$E$21</xm:f>
          </x14:formula1>
          <xm:sqref>H17:I29</xm:sqref>
        </x14:dataValidation>
        <x14:dataValidation type="list" allowBlank="1" showInputMessage="1" showErrorMessage="1" xr:uid="{5BF5F93A-9812-45EE-8BAB-35123637272B}">
          <x14:formula1>
            <xm:f>Sheet1!$D$20:$D$26</xm:f>
          </x14:formula1>
          <xm:sqref>J16:J29</xm:sqref>
        </x14:dataValidation>
        <x14:dataValidation type="list" allowBlank="1" showInputMessage="1" showErrorMessage="1" xr:uid="{A60C2EFC-3962-447A-8242-78CF6BB38B30}">
          <x14:formula1>
            <xm:f>Sheet1!$G$20:$G$22</xm:f>
          </x14:formula1>
          <xm:sqref>M16:M29</xm:sqref>
        </x14:dataValidation>
        <x14:dataValidation type="list" allowBlank="1" showInputMessage="1" showErrorMessage="1" xr:uid="{F5F8E8A4-151B-40DB-A0E5-F66C9F37C3D2}">
          <x14:formula1>
            <xm:f>Sheet1!$E$20:$E$22</xm:f>
          </x14:formula1>
          <xm:sqref>H16:I16</xm:sqref>
        </x14:dataValidation>
        <x14:dataValidation type="list" allowBlank="1" showInputMessage="1" showErrorMessage="1" xr:uid="{6A01599E-0ABF-469B-82DE-9772FA6CB53D}">
          <x14:formula1>
            <xm:f>Sheet1!$K$1:$K$2</xm:f>
          </x14:formula1>
          <xm:sqref>B5</xm:sqref>
        </x14:dataValidation>
        <x14:dataValidation type="list" allowBlank="1" showInputMessage="1" showErrorMessage="1" xr:uid="{8E700A0A-C6BF-40EA-A0E8-DF9C23F18769}">
          <x14:formula1>
            <xm:f>Sheet1!$H$20:$H$21</xm:f>
          </x14:formula1>
          <xm:sqref>D12:G12</xm:sqref>
        </x14:dataValidation>
        <x14:dataValidation type="list" allowBlank="1" showInputMessage="1" showErrorMessage="1" xr:uid="{09EE970B-6932-4FBB-BD64-9612085FEE61}">
          <x14:formula1>
            <xm:f>Sheet1!$F$20:$F$26</xm:f>
          </x14:formula1>
          <xm:sqref>K16:K30</xm:sqref>
        </x14:dataValidation>
        <x14:dataValidation type="list" allowBlank="1" showInputMessage="1" showErrorMessage="1" xr:uid="{EB92BDC7-0031-4693-AB25-FEA7C82067C2}">
          <x14:formula1>
            <xm:f>Sheet1!$C$20:$C$28</xm:f>
          </x14:formula1>
          <xm:sqref>N16:N29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B18"/>
  <sheetViews>
    <sheetView topLeftCell="P1" workbookViewId="0">
      <selection activeCell="Z15" sqref="Z15"/>
    </sheetView>
  </sheetViews>
  <sheetFormatPr baseColWidth="10" defaultColWidth="8.83203125" defaultRowHeight="15" x14ac:dyDescent="0.2"/>
  <cols>
    <col min="2" max="2" width="15.6640625" customWidth="1"/>
    <col min="3" max="3" width="19.5" customWidth="1"/>
    <col min="7" max="7" width="20.83203125" bestFit="1" customWidth="1"/>
    <col min="8" max="9" width="24.5" bestFit="1" customWidth="1"/>
    <col min="10" max="12" width="19" customWidth="1"/>
    <col min="13" max="13" width="16.6640625" customWidth="1"/>
    <col min="14" max="14" width="18.83203125" customWidth="1"/>
    <col min="15" max="15" width="30" customWidth="1"/>
    <col min="17" max="17" width="27.5" customWidth="1"/>
    <col min="18" max="18" width="15.5" customWidth="1"/>
    <col min="22" max="22" width="10.83203125" customWidth="1"/>
    <col min="24" max="24" width="9.83203125" bestFit="1" customWidth="1"/>
  </cols>
  <sheetData>
    <row r="1" spans="2:28" x14ac:dyDescent="0.2">
      <c r="C1" s="1"/>
      <c r="J1" s="2"/>
      <c r="K1" s="2">
        <v>0</v>
      </c>
      <c r="L1" s="2" t="s">
        <v>206</v>
      </c>
      <c r="M1" s="2"/>
      <c r="N1" s="3"/>
      <c r="O1" s="3"/>
    </row>
    <row r="2" spans="2:28" x14ac:dyDescent="0.2">
      <c r="B2" s="1" t="s">
        <v>37</v>
      </c>
      <c r="C2" s="1" t="s">
        <v>90</v>
      </c>
      <c r="D2" s="1" t="s">
        <v>39</v>
      </c>
      <c r="E2" s="1" t="s">
        <v>39</v>
      </c>
      <c r="F2" s="1" t="s">
        <v>105</v>
      </c>
      <c r="G2" s="1" t="s">
        <v>93</v>
      </c>
      <c r="H2" s="1" t="s">
        <v>53</v>
      </c>
      <c r="I2" s="1" t="s">
        <v>202</v>
      </c>
      <c r="J2" s="2" t="s">
        <v>39</v>
      </c>
      <c r="K2" s="2">
        <v>0</v>
      </c>
      <c r="L2" s="2">
        <f>IF(ISBLANK('EVB Order Form'!K16), 0, VLOOKUP('EVB Order Form'!K16,$J$1:$K$7,2,FALSE))*'EVB Order Form'!C16</f>
        <v>0</v>
      </c>
      <c r="M2" s="2" t="s">
        <v>214</v>
      </c>
      <c r="N2" s="3" t="s">
        <v>83</v>
      </c>
      <c r="O2" s="3" t="s">
        <v>85</v>
      </c>
      <c r="P2" t="s">
        <v>96</v>
      </c>
      <c r="Q2" t="s">
        <v>108</v>
      </c>
      <c r="R2" t="s">
        <v>109</v>
      </c>
      <c r="S2" t="s">
        <v>111</v>
      </c>
      <c r="V2" t="s">
        <v>187</v>
      </c>
      <c r="W2">
        <v>0</v>
      </c>
      <c r="X2" t="s">
        <v>187</v>
      </c>
      <c r="Y2">
        <v>0</v>
      </c>
      <c r="AA2" t="s">
        <v>39</v>
      </c>
      <c r="AB2">
        <v>0</v>
      </c>
    </row>
    <row r="3" spans="2:28" x14ac:dyDescent="0.2">
      <c r="B3" s="1" t="s">
        <v>42</v>
      </c>
      <c r="C3" s="1" t="s">
        <v>106</v>
      </c>
      <c r="D3" s="1" t="s">
        <v>38</v>
      </c>
      <c r="E3" s="1">
        <v>1</v>
      </c>
      <c r="F3" s="1" t="s">
        <v>40</v>
      </c>
      <c r="G3" s="1" t="s">
        <v>53</v>
      </c>
      <c r="H3" s="1" t="s">
        <v>54</v>
      </c>
      <c r="I3" s="1" t="s">
        <v>41</v>
      </c>
      <c r="J3" s="2" t="s">
        <v>205</v>
      </c>
      <c r="K3" s="2">
        <v>1</v>
      </c>
      <c r="L3" s="2">
        <f>IF(ISBLANK('EVB Order Form'!K17), 0, VLOOKUP('EVB Order Form'!K17,$J$1:$K$7,2,FALSE))*'EVB Order Form'!C17</f>
        <v>0</v>
      </c>
      <c r="M3" s="2" t="s">
        <v>117</v>
      </c>
      <c r="N3" s="3" t="s">
        <v>84</v>
      </c>
      <c r="O3" s="3" t="s">
        <v>86</v>
      </c>
      <c r="P3" t="s">
        <v>97</v>
      </c>
      <c r="Q3" t="s">
        <v>98</v>
      </c>
      <c r="R3" t="s">
        <v>110</v>
      </c>
      <c r="S3" t="s">
        <v>112</v>
      </c>
      <c r="V3" t="s">
        <v>181</v>
      </c>
      <c r="W3">
        <v>82</v>
      </c>
      <c r="X3" t="s">
        <v>181</v>
      </c>
      <c r="Y3">
        <v>38</v>
      </c>
      <c r="AA3" t="s">
        <v>38</v>
      </c>
      <c r="AB3">
        <v>250</v>
      </c>
    </row>
    <row r="4" spans="2:28" x14ac:dyDescent="0.2">
      <c r="B4" s="1" t="s">
        <v>45</v>
      </c>
      <c r="C4" s="1" t="s">
        <v>107</v>
      </c>
      <c r="D4" s="1" t="s">
        <v>127</v>
      </c>
      <c r="E4" s="1">
        <v>2</v>
      </c>
      <c r="F4" s="1" t="s">
        <v>43</v>
      </c>
      <c r="G4" s="1" t="s">
        <v>54</v>
      </c>
      <c r="H4" s="1" t="s">
        <v>55</v>
      </c>
      <c r="I4" s="1" t="s">
        <v>44</v>
      </c>
      <c r="J4" s="2" t="s">
        <v>49</v>
      </c>
      <c r="K4" s="2">
        <v>1</v>
      </c>
      <c r="L4" s="2">
        <f>IF(ISBLANK('EVB Order Form'!K18), 0, VLOOKUP('EVB Order Form'!K18,$J$1:$K$7,2,FALSE))*'EVB Order Form'!C18</f>
        <v>0</v>
      </c>
      <c r="M4" s="2" t="s">
        <v>118</v>
      </c>
      <c r="N4" s="3"/>
      <c r="O4" s="3"/>
      <c r="Q4" t="s">
        <v>113</v>
      </c>
      <c r="V4" t="s">
        <v>182</v>
      </c>
      <c r="W4">
        <v>90</v>
      </c>
      <c r="X4" t="s">
        <v>182</v>
      </c>
      <c r="Y4">
        <v>40</v>
      </c>
    </row>
    <row r="5" spans="2:28" x14ac:dyDescent="0.2">
      <c r="B5" s="1" t="s">
        <v>58</v>
      </c>
      <c r="D5" s="1" t="s">
        <v>128</v>
      </c>
      <c r="E5" s="1">
        <v>3</v>
      </c>
      <c r="G5" s="1" t="s">
        <v>55</v>
      </c>
      <c r="H5" s="1" t="s">
        <v>56</v>
      </c>
      <c r="I5" s="1" t="s">
        <v>46</v>
      </c>
      <c r="J5" s="2" t="s">
        <v>50</v>
      </c>
      <c r="K5" s="2">
        <v>1</v>
      </c>
      <c r="L5" s="2">
        <f>IF(ISBLANK('EVB Order Form'!K19), 0, VLOOKUP('EVB Order Form'!K19,$J$1:$K$7,2,FALSE))*'EVB Order Form'!C19</f>
        <v>0</v>
      </c>
      <c r="M5" s="2"/>
      <c r="N5" s="2"/>
      <c r="O5" s="4"/>
      <c r="Q5" t="s">
        <v>99</v>
      </c>
      <c r="V5" t="s">
        <v>183</v>
      </c>
      <c r="W5">
        <v>90</v>
      </c>
      <c r="X5" t="s">
        <v>183</v>
      </c>
      <c r="Y5">
        <v>40</v>
      </c>
    </row>
    <row r="6" spans="2:28" x14ac:dyDescent="0.2">
      <c r="B6" s="1"/>
      <c r="C6" s="1"/>
      <c r="D6" s="1" t="s">
        <v>129</v>
      </c>
      <c r="E6" s="1"/>
      <c r="F6" s="1"/>
      <c r="G6" s="1" t="s">
        <v>56</v>
      </c>
      <c r="H6" s="1" t="s">
        <v>57</v>
      </c>
      <c r="I6" s="1" t="s">
        <v>47</v>
      </c>
      <c r="J6" s="2" t="s">
        <v>51</v>
      </c>
      <c r="K6" s="2">
        <v>1</v>
      </c>
      <c r="L6" s="2">
        <f>IF(ISBLANK('EVB Order Form'!K20), 0, VLOOKUP('EVB Order Form'!K20,$J$1:$K$7,2,FALSE))*'EVB Order Form'!C20</f>
        <v>0</v>
      </c>
      <c r="M6" s="2"/>
      <c r="N6" s="2"/>
      <c r="O6" s="2"/>
      <c r="Q6" t="s">
        <v>100</v>
      </c>
      <c r="V6" t="s">
        <v>185</v>
      </c>
      <c r="W6">
        <v>95</v>
      </c>
      <c r="X6" t="s">
        <v>185</v>
      </c>
      <c r="Y6">
        <v>42</v>
      </c>
    </row>
    <row r="7" spans="2:28" x14ac:dyDescent="0.2">
      <c r="B7" s="1"/>
      <c r="C7" s="1"/>
      <c r="D7" s="1"/>
      <c r="E7" s="1"/>
      <c r="F7" s="1"/>
      <c r="G7" s="1" t="s">
        <v>57</v>
      </c>
      <c r="H7" s="1" t="s">
        <v>121</v>
      </c>
      <c r="I7" s="1" t="s">
        <v>59</v>
      </c>
      <c r="J7" s="2" t="s">
        <v>52</v>
      </c>
      <c r="K7" s="2">
        <v>1</v>
      </c>
      <c r="L7" s="2">
        <f>IF(ISBLANK('EVB Order Form'!K21), 0, VLOOKUP('EVB Order Form'!K21,$J$1:$K$7,2,FALSE))*'EVB Order Form'!C21</f>
        <v>0</v>
      </c>
      <c r="M7" s="2"/>
      <c r="N7" s="2"/>
      <c r="O7" s="2"/>
      <c r="Q7" t="s">
        <v>114</v>
      </c>
      <c r="V7" t="s">
        <v>186</v>
      </c>
      <c r="W7">
        <v>100</v>
      </c>
      <c r="X7" t="s">
        <v>186</v>
      </c>
      <c r="Y7">
        <v>74</v>
      </c>
    </row>
    <row r="8" spans="2:28" x14ac:dyDescent="0.2">
      <c r="B8" s="2"/>
      <c r="C8" s="1"/>
      <c r="D8" s="1"/>
      <c r="E8" s="1"/>
      <c r="F8" s="1"/>
      <c r="G8" s="1" t="s">
        <v>121</v>
      </c>
      <c r="H8" s="1" t="s">
        <v>199</v>
      </c>
      <c r="I8" s="1" t="s">
        <v>48</v>
      </c>
      <c r="J8" s="2"/>
      <c r="K8" s="2"/>
      <c r="L8" s="2">
        <f>IF(ISBLANK('EVB Order Form'!K22), 0, VLOOKUP('EVB Order Form'!K22,$J$1:$K$7,2,FALSE))*'EVB Order Form'!C22</f>
        <v>0</v>
      </c>
      <c r="M8" s="2"/>
      <c r="N8" s="2"/>
      <c r="O8" s="2"/>
      <c r="Q8" t="s">
        <v>101</v>
      </c>
      <c r="V8" t="s">
        <v>184</v>
      </c>
      <c r="W8">
        <v>180</v>
      </c>
      <c r="X8" t="s">
        <v>184</v>
      </c>
      <c r="Y8">
        <v>120</v>
      </c>
    </row>
    <row r="9" spans="2:28" x14ac:dyDescent="0.2">
      <c r="C9" s="1"/>
      <c r="D9" s="1"/>
      <c r="E9" s="2"/>
      <c r="F9" s="2"/>
      <c r="G9" s="1" t="s">
        <v>199</v>
      </c>
      <c r="H9" s="1"/>
      <c r="L9" s="2">
        <f>IF(ISBLANK('EVB Order Form'!K23), 0, VLOOKUP('EVB Order Form'!K23,$J$1:$K$7,2,FALSE))*'EVB Order Form'!C23</f>
        <v>0</v>
      </c>
      <c r="Q9" t="s">
        <v>102</v>
      </c>
    </row>
    <row r="10" spans="2:28" x14ac:dyDescent="0.2">
      <c r="D10" s="1"/>
      <c r="G10" s="1" t="s">
        <v>48</v>
      </c>
      <c r="L10" s="2">
        <f>IF(ISBLANK('EVB Order Form'!K24), 0, VLOOKUP('EVB Order Form'!K24,$J$1:$K$7,2,FALSE))*'EVB Order Form'!C24</f>
        <v>0</v>
      </c>
      <c r="M10" t="s">
        <v>208</v>
      </c>
      <c r="Q10" t="s">
        <v>115</v>
      </c>
    </row>
    <row r="11" spans="2:28" x14ac:dyDescent="0.2">
      <c r="D11" s="1"/>
      <c r="L11" s="2">
        <f>IF(ISBLANK('EVB Order Form'!K25), 0, VLOOKUP('EVB Order Form'!K25,$J$1:$K$7,2,FALSE))*'EVB Order Form'!C25</f>
        <v>0</v>
      </c>
      <c r="Q11" t="s">
        <v>103</v>
      </c>
    </row>
    <row r="12" spans="2:28" x14ac:dyDescent="0.2">
      <c r="D12" s="1"/>
      <c r="L12" s="2">
        <f>IF(ISBLANK('EVB Order Form'!K26), 0, VLOOKUP('EVB Order Form'!K26,$J$1:$K$7,2,FALSE))*'EVB Order Form'!C26</f>
        <v>0</v>
      </c>
      <c r="Q12" t="s">
        <v>104</v>
      </c>
    </row>
    <row r="13" spans="2:28" x14ac:dyDescent="0.2">
      <c r="L13" s="2">
        <f>IF(ISBLANK('EVB Order Form'!K27), 0, VLOOKUP('EVB Order Form'!K27,$J$1:$K$7,2,FALSE))*'EVB Order Form'!C27</f>
        <v>0</v>
      </c>
    </row>
    <row r="14" spans="2:28" x14ac:dyDescent="0.2">
      <c r="L14" s="2">
        <f>IF(ISBLANK('EVB Order Form'!K28), 0, VLOOKUP('EVB Order Form'!K28,$J$1:$K$7,2,FALSE))*'EVB Order Form'!C28</f>
        <v>0</v>
      </c>
    </row>
    <row r="15" spans="2:28" x14ac:dyDescent="0.2">
      <c r="L15" s="2">
        <f>IF(ISBLANK('EVB Order Form'!K29), 0, VLOOKUP('EVB Order Form'!K29,$J$1:$K$7,2,FALSE))*'EVB Order Form'!C29</f>
        <v>0</v>
      </c>
    </row>
    <row r="16" spans="2:28" x14ac:dyDescent="0.2">
      <c r="L16" s="186">
        <f>SUM(L2:L15)</f>
        <v>0</v>
      </c>
    </row>
    <row r="17" spans="12:12" x14ac:dyDescent="0.2">
      <c r="L17" s="2"/>
    </row>
    <row r="18" spans="12:12" x14ac:dyDescent="0.2">
      <c r="L18" s="2"/>
    </row>
  </sheetData>
  <sortState xmlns:xlrd2="http://schemas.microsoft.com/office/spreadsheetml/2017/richdata2" ref="V2:W8">
    <sortCondition ref="W2:W8"/>
  </sortState>
  <customSheetViews>
    <customSheetView guid="{661026DD-70AE-4D87-AEDD-231A7C1493DC}" state="hidden">
      <selection activeCell="K3" sqref="K3"/>
      <pageMargins left="0.7" right="0.7" top="0.75" bottom="0.75" header="0.3" footer="0.3"/>
    </customSheetView>
  </customSheetView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8"/>
  <sheetViews>
    <sheetView topLeftCell="A4" zoomScale="160" zoomScaleNormal="160" workbookViewId="0">
      <selection activeCell="C25" sqref="C25"/>
    </sheetView>
  </sheetViews>
  <sheetFormatPr baseColWidth="10" defaultColWidth="8.83203125" defaultRowHeight="15" x14ac:dyDescent="0.2"/>
  <cols>
    <col min="1" max="1" width="19.33203125" bestFit="1" customWidth="1"/>
    <col min="2" max="2" width="7.5" bestFit="1" customWidth="1"/>
    <col min="3" max="3" width="24.1640625" bestFit="1" customWidth="1"/>
    <col min="4" max="4" width="24.5" bestFit="1" customWidth="1"/>
    <col min="5" max="5" width="29.33203125" customWidth="1"/>
    <col min="6" max="6" width="15.1640625" customWidth="1"/>
    <col min="8" max="8" width="36.1640625" customWidth="1"/>
  </cols>
  <sheetData>
    <row r="1" spans="1:11" x14ac:dyDescent="0.2">
      <c r="A1" t="s">
        <v>0</v>
      </c>
      <c r="B1" t="s">
        <v>13</v>
      </c>
      <c r="C1" t="s">
        <v>15</v>
      </c>
      <c r="D1" t="s">
        <v>2</v>
      </c>
      <c r="E1" t="s">
        <v>20</v>
      </c>
      <c r="F1" t="s">
        <v>30</v>
      </c>
      <c r="H1" t="s">
        <v>34</v>
      </c>
      <c r="K1" t="s">
        <v>38</v>
      </c>
    </row>
    <row r="2" spans="1:11" x14ac:dyDescent="0.2">
      <c r="A2" t="s">
        <v>3</v>
      </c>
      <c r="B2" t="s">
        <v>14</v>
      </c>
      <c r="C2" t="s">
        <v>16</v>
      </c>
      <c r="D2" t="s">
        <v>18</v>
      </c>
      <c r="E2" t="s">
        <v>21</v>
      </c>
      <c r="F2" t="s">
        <v>31</v>
      </c>
      <c r="H2" t="s">
        <v>35</v>
      </c>
      <c r="K2" t="s">
        <v>39</v>
      </c>
    </row>
    <row r="3" spans="1:11" x14ac:dyDescent="0.2">
      <c r="A3" t="s">
        <v>4</v>
      </c>
      <c r="C3" t="s">
        <v>17</v>
      </c>
      <c r="D3" t="s">
        <v>19</v>
      </c>
      <c r="E3" t="s">
        <v>22</v>
      </c>
    </row>
    <row r="4" spans="1:11" x14ac:dyDescent="0.2">
      <c r="A4" t="s">
        <v>1</v>
      </c>
      <c r="E4" t="s">
        <v>23</v>
      </c>
    </row>
    <row r="5" spans="1:11" x14ac:dyDescent="0.2">
      <c r="A5" t="s">
        <v>5</v>
      </c>
      <c r="E5" t="s">
        <v>24</v>
      </c>
    </row>
    <row r="6" spans="1:11" x14ac:dyDescent="0.2">
      <c r="A6" t="s">
        <v>6</v>
      </c>
      <c r="E6" t="s">
        <v>25</v>
      </c>
    </row>
    <row r="7" spans="1:11" x14ac:dyDescent="0.2">
      <c r="A7" t="s">
        <v>7</v>
      </c>
      <c r="E7" t="s">
        <v>26</v>
      </c>
    </row>
    <row r="8" spans="1:11" x14ac:dyDescent="0.2">
      <c r="A8" t="s">
        <v>8</v>
      </c>
      <c r="E8" t="s">
        <v>27</v>
      </c>
    </row>
    <row r="9" spans="1:11" x14ac:dyDescent="0.2">
      <c r="A9" t="s">
        <v>9</v>
      </c>
      <c r="E9" t="s">
        <v>28</v>
      </c>
    </row>
    <row r="10" spans="1:11" x14ac:dyDescent="0.2">
      <c r="A10" t="s">
        <v>10</v>
      </c>
      <c r="E10" t="s">
        <v>29</v>
      </c>
    </row>
    <row r="11" spans="1:11" x14ac:dyDescent="0.2">
      <c r="A11" t="s">
        <v>11</v>
      </c>
    </row>
    <row r="12" spans="1:11" x14ac:dyDescent="0.2">
      <c r="A12" t="s">
        <v>12</v>
      </c>
    </row>
    <row r="13" spans="1:11" x14ac:dyDescent="0.2">
      <c r="A13" t="s">
        <v>32</v>
      </c>
    </row>
    <row r="14" spans="1:11" x14ac:dyDescent="0.2">
      <c r="A14" t="s">
        <v>33</v>
      </c>
    </row>
    <row r="19" spans="3:8" x14ac:dyDescent="0.2">
      <c r="C19" t="s">
        <v>234</v>
      </c>
      <c r="D19" t="s">
        <v>130</v>
      </c>
      <c r="E19" t="s">
        <v>126</v>
      </c>
      <c r="F19" t="s">
        <v>174</v>
      </c>
      <c r="G19" t="s">
        <v>131</v>
      </c>
      <c r="H19" t="s">
        <v>227</v>
      </c>
    </row>
    <row r="20" spans="3:8" x14ac:dyDescent="0.2">
      <c r="C20" t="s">
        <v>276</v>
      </c>
      <c r="D20" t="s">
        <v>202</v>
      </c>
      <c r="E20" t="s">
        <v>37</v>
      </c>
      <c r="F20" t="s">
        <v>39</v>
      </c>
      <c r="G20" t="s">
        <v>105</v>
      </c>
      <c r="H20" t="s">
        <v>83</v>
      </c>
    </row>
    <row r="21" spans="3:8" x14ac:dyDescent="0.2">
      <c r="C21" t="s">
        <v>277</v>
      </c>
      <c r="D21" t="s">
        <v>41</v>
      </c>
      <c r="E21" t="s">
        <v>235</v>
      </c>
      <c r="F21" t="s">
        <v>205</v>
      </c>
      <c r="G21" t="s">
        <v>40</v>
      </c>
      <c r="H21" t="s">
        <v>84</v>
      </c>
    </row>
    <row r="22" spans="3:8" x14ac:dyDescent="0.2">
      <c r="C22" t="s">
        <v>278</v>
      </c>
      <c r="D22" t="s">
        <v>44</v>
      </c>
      <c r="E22" t="s">
        <v>236</v>
      </c>
      <c r="F22" t="s">
        <v>49</v>
      </c>
      <c r="G22" t="s">
        <v>43</v>
      </c>
    </row>
    <row r="23" spans="3:8" x14ac:dyDescent="0.2">
      <c r="C23" t="s">
        <v>279</v>
      </c>
      <c r="D23" t="s">
        <v>46</v>
      </c>
      <c r="F23" t="s">
        <v>50</v>
      </c>
    </row>
    <row r="24" spans="3:8" x14ac:dyDescent="0.2">
      <c r="C24" t="s">
        <v>280</v>
      </c>
      <c r="D24" t="s">
        <v>47</v>
      </c>
      <c r="F24" t="s">
        <v>51</v>
      </c>
    </row>
    <row r="25" spans="3:8" x14ac:dyDescent="0.2">
      <c r="C25" t="s">
        <v>281</v>
      </c>
      <c r="D25" t="s">
        <v>59</v>
      </c>
      <c r="F25" t="s">
        <v>258</v>
      </c>
    </row>
    <row r="26" spans="3:8" x14ac:dyDescent="0.2">
      <c r="C26" t="s">
        <v>16</v>
      </c>
      <c r="D26" t="s">
        <v>48</v>
      </c>
      <c r="F26" t="s">
        <v>52</v>
      </c>
    </row>
    <row r="27" spans="3:8" x14ac:dyDescent="0.2">
      <c r="C27" t="s">
        <v>282</v>
      </c>
    </row>
    <row r="28" spans="3:8" x14ac:dyDescent="0.2">
      <c r="C28" t="s">
        <v>48</v>
      </c>
    </row>
  </sheetData>
  <customSheetViews>
    <customSheetView guid="{661026DD-70AE-4D87-AEDD-231A7C1493DC}" state="hidden">
      <selection activeCell="H2" sqref="H1:H2"/>
      <pageMargins left="0.7" right="0.7" top="0.75" bottom="0.75" header="0.3" footer="0.3"/>
    </customSheetView>
  </customSheetViews>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N125"/>
  <sheetViews>
    <sheetView showRuler="0" zoomScaleNormal="100" workbookViewId="0">
      <selection activeCell="Q118" sqref="Q118"/>
    </sheetView>
  </sheetViews>
  <sheetFormatPr baseColWidth="10" defaultColWidth="8.83203125" defaultRowHeight="15" x14ac:dyDescent="0.2"/>
  <sheetData>
    <row r="1" spans="1:14" ht="23.25" customHeight="1" x14ac:dyDescent="0.2"/>
    <row r="2" spans="1:14" x14ac:dyDescent="0.2">
      <c r="A2" s="44"/>
      <c r="B2" s="44"/>
      <c r="C2" s="44"/>
      <c r="D2" s="44"/>
      <c r="E2" s="44"/>
      <c r="F2" s="44"/>
      <c r="G2" s="44"/>
      <c r="H2" s="44"/>
      <c r="I2" s="44"/>
      <c r="J2" s="44"/>
      <c r="K2" s="380" t="s">
        <v>60</v>
      </c>
      <c r="L2" s="380"/>
      <c r="M2" s="380"/>
      <c r="N2" s="44"/>
    </row>
    <row r="3" spans="1:14" x14ac:dyDescent="0.2">
      <c r="A3" s="15" t="s">
        <v>238</v>
      </c>
      <c r="B3" s="15"/>
      <c r="C3" s="15"/>
      <c r="D3" s="15"/>
      <c r="E3" s="15"/>
      <c r="F3" s="15"/>
      <c r="G3" s="15"/>
      <c r="H3" s="15" t="s">
        <v>238</v>
      </c>
    </row>
    <row r="19" spans="1:8" x14ac:dyDescent="0.2">
      <c r="A19" t="s">
        <v>239</v>
      </c>
      <c r="H19" t="s">
        <v>239</v>
      </c>
    </row>
    <row r="20" spans="1:8" x14ac:dyDescent="0.2">
      <c r="A20" s="15" t="s">
        <v>238</v>
      </c>
      <c r="H20" s="15" t="s">
        <v>238</v>
      </c>
    </row>
    <row r="37" spans="1:8" x14ac:dyDescent="0.2">
      <c r="A37" t="s">
        <v>239</v>
      </c>
      <c r="H37" t="s">
        <v>239</v>
      </c>
    </row>
    <row r="38" spans="1:8" x14ac:dyDescent="0.2">
      <c r="A38" s="15" t="s">
        <v>238</v>
      </c>
      <c r="H38" s="15" t="s">
        <v>238</v>
      </c>
    </row>
    <row r="54" spans="1:8" x14ac:dyDescent="0.2">
      <c r="A54" t="s">
        <v>239</v>
      </c>
      <c r="H54" t="s">
        <v>239</v>
      </c>
    </row>
    <row r="55" spans="1:8" x14ac:dyDescent="0.2">
      <c r="A55" s="15" t="s">
        <v>238</v>
      </c>
      <c r="H55" s="15" t="s">
        <v>238</v>
      </c>
    </row>
    <row r="72" spans="1:8" x14ac:dyDescent="0.2">
      <c r="A72" t="s">
        <v>239</v>
      </c>
      <c r="H72" t="s">
        <v>239</v>
      </c>
    </row>
    <row r="73" spans="1:8" x14ac:dyDescent="0.2">
      <c r="A73" s="15" t="s">
        <v>238</v>
      </c>
      <c r="H73" s="15" t="s">
        <v>238</v>
      </c>
    </row>
    <row r="90" spans="1:8" x14ac:dyDescent="0.2">
      <c r="A90" t="s">
        <v>239</v>
      </c>
      <c r="H90" t="s">
        <v>239</v>
      </c>
    </row>
    <row r="91" spans="1:8" x14ac:dyDescent="0.2">
      <c r="A91" s="15" t="s">
        <v>238</v>
      </c>
      <c r="H91" s="15" t="s">
        <v>238</v>
      </c>
    </row>
    <row r="108" spans="1:8" x14ac:dyDescent="0.2">
      <c r="A108" t="s">
        <v>239</v>
      </c>
      <c r="H108" t="s">
        <v>239</v>
      </c>
    </row>
    <row r="109" spans="1:8" x14ac:dyDescent="0.2">
      <c r="A109" s="15" t="s">
        <v>238</v>
      </c>
      <c r="H109" s="15" t="s">
        <v>238</v>
      </c>
    </row>
    <row r="125" spans="1:8" x14ac:dyDescent="0.2">
      <c r="A125" t="s">
        <v>239</v>
      </c>
      <c r="H125" t="s">
        <v>239</v>
      </c>
    </row>
  </sheetData>
  <mergeCells count="1">
    <mergeCell ref="K2:M2"/>
  </mergeCells>
  <pageMargins left="0.7" right="0.7" top="0.75" bottom="0.75" header="0.3" footer="0.3"/>
  <pageSetup paperSize="9" scale="98" orientation="landscape" r:id="rId1"/>
  <headerFooter>
    <oddFooter>&amp;L&amp;"Franklin Gothic Book,Bold"&amp;9HORISO T 02 8755 4500 F 02 8755 4555 E project@horiso.com&amp;R&amp;"Franklin Gothic Book,Bold"&amp;10CABLE POSITIONS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50"/>
  <sheetViews>
    <sheetView zoomScale="170" zoomScaleNormal="170" workbookViewId="0">
      <selection activeCell="G35" sqref="G35"/>
    </sheetView>
  </sheetViews>
  <sheetFormatPr baseColWidth="10" defaultColWidth="8.83203125" defaultRowHeight="15" x14ac:dyDescent="0.2"/>
  <cols>
    <col min="1" max="1" width="4.83203125" customWidth="1"/>
    <col min="2" max="2" width="10.1640625" customWidth="1"/>
    <col min="4" max="4" width="11.33203125" customWidth="1"/>
    <col min="5" max="5" width="15.5" customWidth="1"/>
    <col min="6" max="6" width="8.1640625" customWidth="1"/>
    <col min="7" max="7" width="4.5" customWidth="1"/>
    <col min="8" max="8" width="9.33203125" customWidth="1"/>
    <col min="9" max="9" width="7.6640625" hidden="1" customWidth="1"/>
    <col min="10" max="10" width="3.5" customWidth="1"/>
    <col min="11" max="12" width="6.6640625" customWidth="1"/>
    <col min="15" max="15" width="7.5" customWidth="1"/>
    <col min="16" max="17" width="9.5" customWidth="1"/>
    <col min="18" max="18" width="8" customWidth="1"/>
    <col min="19" max="19" width="5.5" customWidth="1"/>
    <col min="20" max="20" width="9.5" bestFit="1" customWidth="1"/>
    <col min="21" max="21" width="0" hidden="1" customWidth="1"/>
    <col min="22" max="22" width="6.33203125" customWidth="1"/>
  </cols>
  <sheetData>
    <row r="1" spans="1:24" x14ac:dyDescent="0.2">
      <c r="A1" s="46"/>
      <c r="B1" s="47"/>
      <c r="C1" s="47"/>
      <c r="D1" s="47"/>
      <c r="E1" s="47"/>
      <c r="F1" s="47"/>
      <c r="G1" s="47"/>
      <c r="H1" s="47"/>
      <c r="I1" s="47"/>
      <c r="J1" s="47"/>
      <c r="K1" s="47"/>
      <c r="L1" s="47"/>
      <c r="M1" s="47"/>
      <c r="N1" s="47"/>
      <c r="O1" s="47"/>
      <c r="P1" s="47"/>
      <c r="Q1" s="47"/>
      <c r="R1" s="47"/>
      <c r="S1" s="47"/>
      <c r="T1" s="47"/>
      <c r="U1" s="47"/>
      <c r="V1" s="47"/>
      <c r="W1" s="47"/>
      <c r="X1" s="48"/>
    </row>
    <row r="2" spans="1:24" ht="12" customHeight="1" x14ac:dyDescent="0.2">
      <c r="A2" s="49"/>
      <c r="X2" s="50"/>
    </row>
    <row r="3" spans="1:24" ht="11" customHeight="1" x14ac:dyDescent="0.2">
      <c r="A3" s="187"/>
      <c r="B3" s="188"/>
      <c r="C3" s="188"/>
      <c r="D3" s="188"/>
      <c r="E3" s="188"/>
      <c r="F3" s="188"/>
      <c r="G3" s="188"/>
      <c r="H3" s="188"/>
      <c r="I3" s="188"/>
      <c r="J3" s="188"/>
      <c r="K3" s="188"/>
      <c r="L3" s="44"/>
      <c r="M3" s="44"/>
      <c r="N3" s="44"/>
      <c r="O3" s="44"/>
      <c r="P3" s="44"/>
      <c r="Q3" s="45"/>
      <c r="R3" s="45"/>
      <c r="S3" s="381" t="s">
        <v>246</v>
      </c>
      <c r="T3" s="381"/>
      <c r="U3" s="381"/>
      <c r="V3" s="381"/>
      <c r="W3" s="381"/>
      <c r="X3" s="382"/>
    </row>
    <row r="4" spans="1:24" ht="18" customHeight="1" x14ac:dyDescent="0.2">
      <c r="A4" s="397" t="s">
        <v>178</v>
      </c>
      <c r="B4" s="398"/>
      <c r="C4" s="399">
        <f>'EVB Order Form'!B3</f>
        <v>0</v>
      </c>
      <c r="D4" s="399"/>
      <c r="E4" s="399"/>
      <c r="F4" s="398" t="s">
        <v>209</v>
      </c>
      <c r="G4" s="398"/>
      <c r="H4" s="398"/>
      <c r="I4" s="383">
        <f>'EVB Order Form'!B4</f>
        <v>0</v>
      </c>
      <c r="J4" s="384"/>
      <c r="K4" s="384"/>
      <c r="L4" s="384"/>
      <c r="M4" s="384"/>
      <c r="N4" s="384"/>
      <c r="O4" s="385"/>
      <c r="P4" s="80" t="s">
        <v>137</v>
      </c>
      <c r="Q4" s="401">
        <f>'EVB Order Form'!D4</f>
        <v>0</v>
      </c>
      <c r="R4" s="401"/>
      <c r="S4" s="401"/>
      <c r="T4" s="81" t="s">
        <v>138</v>
      </c>
      <c r="U4" s="386">
        <f>'EVB Order Form'!K4</f>
        <v>0</v>
      </c>
      <c r="V4" s="387"/>
      <c r="W4" s="387"/>
      <c r="X4" s="388"/>
    </row>
    <row r="5" spans="1:24" ht="18" customHeight="1" x14ac:dyDescent="0.2">
      <c r="A5" s="397" t="s">
        <v>139</v>
      </c>
      <c r="B5" s="398"/>
      <c r="C5" s="399">
        <f>'EVB Order Form'!D3</f>
        <v>0</v>
      </c>
      <c r="D5" s="399"/>
      <c r="E5" s="399"/>
      <c r="F5" s="398" t="s">
        <v>140</v>
      </c>
      <c r="G5" s="398"/>
      <c r="H5" s="398"/>
      <c r="I5" s="399">
        <f>'EVB Order Form'!N3</f>
        <v>0</v>
      </c>
      <c r="J5" s="399"/>
      <c r="K5" s="399"/>
      <c r="L5" s="80" t="s">
        <v>141</v>
      </c>
      <c r="M5" s="399">
        <f>'EVB Order Form'!K3</f>
        <v>0</v>
      </c>
      <c r="N5" s="399"/>
      <c r="O5" s="399"/>
      <c r="P5" s="80" t="s">
        <v>210</v>
      </c>
      <c r="Q5" s="400">
        <f>'EVB Order Form'!Q4</f>
        <v>0</v>
      </c>
      <c r="R5" s="401"/>
      <c r="S5" s="401"/>
      <c r="T5" s="80" t="s">
        <v>211</v>
      </c>
      <c r="U5" s="389">
        <f>'EVB Order Form'!T4</f>
        <v>0</v>
      </c>
      <c r="V5" s="390"/>
      <c r="W5" s="390"/>
      <c r="X5" s="391"/>
    </row>
    <row r="6" spans="1:24" x14ac:dyDescent="0.2">
      <c r="A6" s="83"/>
      <c r="C6" s="128"/>
      <c r="D6" s="128"/>
      <c r="E6" s="128"/>
      <c r="J6" s="84"/>
      <c r="K6" s="84"/>
      <c r="L6" s="84"/>
      <c r="Q6" s="85"/>
      <c r="X6" s="50"/>
    </row>
    <row r="7" spans="1:24" x14ac:dyDescent="0.2">
      <c r="A7" s="83"/>
      <c r="B7" s="155" t="s">
        <v>142</v>
      </c>
      <c r="C7" s="403" t="s">
        <v>143</v>
      </c>
      <c r="D7" s="403"/>
      <c r="E7" s="403"/>
      <c r="F7" s="85" t="s">
        <v>144</v>
      </c>
      <c r="G7" s="85" t="s">
        <v>81</v>
      </c>
      <c r="H7" s="85" t="s">
        <v>177</v>
      </c>
      <c r="I7" s="86" t="s">
        <v>145</v>
      </c>
      <c r="J7" s="27"/>
      <c r="K7" s="27"/>
      <c r="L7" s="27"/>
      <c r="M7" s="155" t="s">
        <v>142</v>
      </c>
      <c r="N7" s="403" t="s">
        <v>143</v>
      </c>
      <c r="O7" s="403"/>
      <c r="P7" s="403"/>
      <c r="Q7" s="156"/>
      <c r="R7" s="85" t="s">
        <v>144</v>
      </c>
      <c r="S7" s="85" t="s">
        <v>81</v>
      </c>
      <c r="T7" s="85" t="s">
        <v>177</v>
      </c>
      <c r="U7" s="85" t="s">
        <v>145</v>
      </c>
      <c r="X7" s="50"/>
    </row>
    <row r="8" spans="1:24" x14ac:dyDescent="0.2">
      <c r="A8" s="49"/>
      <c r="B8" s="404" t="s">
        <v>218</v>
      </c>
      <c r="C8" s="404"/>
      <c r="D8" s="404"/>
      <c r="M8" s="404" t="s">
        <v>146</v>
      </c>
      <c r="N8" s="404"/>
      <c r="O8" s="404"/>
      <c r="X8" s="50"/>
    </row>
    <row r="9" spans="1:24" x14ac:dyDescent="0.2">
      <c r="A9" s="49"/>
      <c r="B9" s="87">
        <v>100722232</v>
      </c>
      <c r="C9" s="88" t="s">
        <v>147</v>
      </c>
      <c r="D9" s="88"/>
      <c r="E9" s="87"/>
      <c r="F9" s="89">
        <v>222</v>
      </c>
      <c r="G9" s="111"/>
      <c r="H9" s="154">
        <f>F9*G9</f>
        <v>0</v>
      </c>
      <c r="I9" s="90"/>
      <c r="J9" s="2"/>
      <c r="K9" s="2"/>
      <c r="L9" s="2"/>
      <c r="M9" s="91">
        <v>100861019</v>
      </c>
      <c r="N9" s="92" t="s">
        <v>192</v>
      </c>
      <c r="O9" s="82"/>
      <c r="P9" s="92"/>
      <c r="Q9" s="92"/>
      <c r="R9" s="217">
        <v>31</v>
      </c>
      <c r="S9" s="215"/>
      <c r="T9" s="154">
        <f>R9*S9</f>
        <v>0</v>
      </c>
      <c r="U9" s="93"/>
      <c r="V9" s="2"/>
      <c r="W9" s="2"/>
      <c r="X9" s="50"/>
    </row>
    <row r="10" spans="1:24" x14ac:dyDescent="0.2">
      <c r="A10" s="49"/>
      <c r="B10" s="87">
        <v>100722233</v>
      </c>
      <c r="C10" s="88" t="s">
        <v>148</v>
      </c>
      <c r="D10" s="88"/>
      <c r="E10" s="87"/>
      <c r="F10" s="89">
        <v>222</v>
      </c>
      <c r="G10" s="111"/>
      <c r="H10" s="154">
        <f t="shared" ref="H10:H16" si="0">F10*G10</f>
        <v>0</v>
      </c>
      <c r="I10" s="90"/>
      <c r="J10" s="2"/>
      <c r="K10" s="2"/>
      <c r="L10" s="2"/>
      <c r="M10" s="91">
        <v>100861032</v>
      </c>
      <c r="N10" s="92" t="s">
        <v>193</v>
      </c>
      <c r="O10" s="82"/>
      <c r="P10" s="92"/>
      <c r="Q10" s="92"/>
      <c r="R10" s="217">
        <v>51</v>
      </c>
      <c r="S10" s="215"/>
      <c r="T10" s="154">
        <f>R10*S10</f>
        <v>0</v>
      </c>
      <c r="U10" s="93"/>
      <c r="V10" s="2"/>
      <c r="W10" s="2"/>
      <c r="X10" s="50"/>
    </row>
    <row r="11" spans="1:24" x14ac:dyDescent="0.2">
      <c r="A11" s="49"/>
      <c r="B11" s="87">
        <v>100722235</v>
      </c>
      <c r="C11" s="88" t="s">
        <v>149</v>
      </c>
      <c r="D11" s="88"/>
      <c r="E11" s="87"/>
      <c r="F11" s="89">
        <v>361</v>
      </c>
      <c r="G11" s="111"/>
      <c r="H11" s="154">
        <f t="shared" si="0"/>
        <v>0</v>
      </c>
      <c r="I11" s="90"/>
      <c r="J11" s="2"/>
      <c r="K11" s="2"/>
      <c r="L11" s="2"/>
      <c r="M11" s="91">
        <v>100861012</v>
      </c>
      <c r="N11" s="92" t="s">
        <v>191</v>
      </c>
      <c r="O11" s="82"/>
      <c r="P11" s="92"/>
      <c r="Q11" s="92"/>
      <c r="R11" s="217">
        <v>65</v>
      </c>
      <c r="S11" s="215"/>
      <c r="T11" s="154">
        <f>R11*S11</f>
        <v>0</v>
      </c>
      <c r="U11" s="93"/>
      <c r="V11" s="2"/>
      <c r="W11" s="2"/>
      <c r="X11" s="50"/>
    </row>
    <row r="12" spans="1:24" x14ac:dyDescent="0.2">
      <c r="A12" s="49"/>
      <c r="B12" s="87">
        <v>100722236</v>
      </c>
      <c r="C12" s="88" t="s">
        <v>150</v>
      </c>
      <c r="D12" s="88"/>
      <c r="E12" s="87"/>
      <c r="F12" s="89">
        <v>361</v>
      </c>
      <c r="G12" s="111"/>
      <c r="H12" s="154">
        <f t="shared" si="0"/>
        <v>0</v>
      </c>
      <c r="I12" s="90"/>
      <c r="J12" s="2"/>
      <c r="K12" s="2"/>
      <c r="L12" s="2"/>
      <c r="M12" s="91">
        <v>100861031</v>
      </c>
      <c r="N12" s="92" t="s">
        <v>190</v>
      </c>
      <c r="O12" s="82"/>
      <c r="P12" s="92"/>
      <c r="Q12" s="92"/>
      <c r="R12" s="217">
        <v>123</v>
      </c>
      <c r="S12" s="215"/>
      <c r="T12" s="154">
        <f t="shared" ref="T12:T15" si="1">R12*S12</f>
        <v>0</v>
      </c>
      <c r="U12" s="93"/>
      <c r="V12" s="2"/>
      <c r="W12" s="2"/>
      <c r="X12" s="50"/>
    </row>
    <row r="13" spans="1:24" x14ac:dyDescent="0.2">
      <c r="A13" s="49"/>
      <c r="B13" s="87">
        <v>100722237</v>
      </c>
      <c r="C13" s="88" t="s">
        <v>152</v>
      </c>
      <c r="D13" s="88"/>
      <c r="E13" s="87"/>
      <c r="F13" s="89">
        <v>466</v>
      </c>
      <c r="G13" s="111"/>
      <c r="H13" s="154">
        <f t="shared" si="0"/>
        <v>0</v>
      </c>
      <c r="I13" s="90"/>
      <c r="J13" s="2"/>
      <c r="K13" s="2"/>
      <c r="L13" s="2"/>
      <c r="M13" s="91">
        <v>100650093</v>
      </c>
      <c r="N13" s="92" t="s">
        <v>194</v>
      </c>
      <c r="O13" s="82"/>
      <c r="P13" s="92"/>
      <c r="Q13" s="92"/>
      <c r="R13" s="217">
        <v>20</v>
      </c>
      <c r="S13" s="215"/>
      <c r="T13" s="154">
        <f>R13*S13</f>
        <v>0</v>
      </c>
      <c r="U13" s="93"/>
      <c r="V13" s="2"/>
      <c r="W13" s="2"/>
      <c r="X13" s="50"/>
    </row>
    <row r="14" spans="1:24" x14ac:dyDescent="0.2">
      <c r="A14" s="49"/>
      <c r="B14" s="87">
        <v>100722238</v>
      </c>
      <c r="C14" s="88" t="s">
        <v>152</v>
      </c>
      <c r="D14" s="88"/>
      <c r="E14" s="87"/>
      <c r="F14" s="89">
        <v>466</v>
      </c>
      <c r="G14" s="111"/>
      <c r="H14" s="154">
        <f t="shared" si="0"/>
        <v>0</v>
      </c>
      <c r="I14" s="90"/>
      <c r="J14" s="2"/>
      <c r="K14" s="2"/>
      <c r="L14" s="2"/>
      <c r="M14" s="91">
        <v>100650009</v>
      </c>
      <c r="N14" s="92" t="s">
        <v>195</v>
      </c>
      <c r="O14" s="82"/>
      <c r="P14" s="92"/>
      <c r="Q14" s="92"/>
      <c r="R14" s="217">
        <v>27</v>
      </c>
      <c r="S14" s="215"/>
      <c r="T14" s="154">
        <f>R14*S14</f>
        <v>0</v>
      </c>
      <c r="U14" s="93"/>
      <c r="V14" s="2"/>
      <c r="W14" s="2"/>
      <c r="X14" s="50"/>
    </row>
    <row r="15" spans="1:24" x14ac:dyDescent="0.2">
      <c r="A15" s="49"/>
      <c r="B15" s="87">
        <v>100722352</v>
      </c>
      <c r="C15" s="88" t="s">
        <v>153</v>
      </c>
      <c r="D15" s="88"/>
      <c r="E15" s="87"/>
      <c r="F15" s="89">
        <v>396</v>
      </c>
      <c r="G15" s="111"/>
      <c r="H15" s="154">
        <f t="shared" si="0"/>
        <v>0</v>
      </c>
      <c r="I15" s="90"/>
      <c r="J15" s="2"/>
      <c r="K15" s="2"/>
      <c r="L15" s="2"/>
      <c r="M15" s="91">
        <v>100861022</v>
      </c>
      <c r="N15" s="92" t="s">
        <v>189</v>
      </c>
      <c r="O15" s="82"/>
      <c r="P15" s="92"/>
      <c r="Q15" s="92"/>
      <c r="R15" s="218">
        <v>36</v>
      </c>
      <c r="S15" s="215"/>
      <c r="T15" s="154">
        <f t="shared" si="1"/>
        <v>0</v>
      </c>
      <c r="U15" s="93"/>
      <c r="V15" s="2"/>
      <c r="W15" s="2"/>
      <c r="X15" s="50"/>
    </row>
    <row r="16" spans="1:24" x14ac:dyDescent="0.2">
      <c r="A16" s="49"/>
      <c r="B16" s="87">
        <v>100110067</v>
      </c>
      <c r="C16" s="88" t="s">
        <v>259</v>
      </c>
      <c r="D16" s="88"/>
      <c r="E16" s="87"/>
      <c r="F16" s="89">
        <v>241</v>
      </c>
      <c r="G16" s="111"/>
      <c r="H16" s="154">
        <f t="shared" si="0"/>
        <v>0</v>
      </c>
      <c r="I16" s="90"/>
      <c r="J16" s="2"/>
      <c r="K16" s="2"/>
      <c r="L16" s="2"/>
      <c r="M16" s="91">
        <v>100861046</v>
      </c>
      <c r="N16" s="92" t="s">
        <v>224</v>
      </c>
      <c r="O16" s="82"/>
      <c r="P16" s="92"/>
      <c r="Q16" s="92"/>
      <c r="R16" s="217">
        <v>68</v>
      </c>
      <c r="S16" s="215"/>
      <c r="T16" s="154">
        <f t="shared" ref="T16:T21" si="2">R16*S16</f>
        <v>0</v>
      </c>
      <c r="U16" s="234"/>
      <c r="V16" s="2"/>
      <c r="W16" s="2"/>
      <c r="X16" s="50"/>
    </row>
    <row r="17" spans="1:24" x14ac:dyDescent="0.2">
      <c r="A17" s="49"/>
      <c r="B17" s="87">
        <v>100721352</v>
      </c>
      <c r="C17" s="88" t="s">
        <v>154</v>
      </c>
      <c r="D17" s="88"/>
      <c r="E17" s="87"/>
      <c r="F17" s="89">
        <v>456</v>
      </c>
      <c r="G17" s="111"/>
      <c r="H17" s="154">
        <f t="shared" ref="H17:H22" si="3">F17*G17</f>
        <v>0</v>
      </c>
      <c r="I17" s="90"/>
      <c r="J17" s="2"/>
      <c r="K17" s="2"/>
      <c r="L17" s="2"/>
      <c r="M17" s="91">
        <v>100861025</v>
      </c>
      <c r="N17" s="92" t="s">
        <v>188</v>
      </c>
      <c r="O17" s="82"/>
      <c r="P17" s="92"/>
      <c r="Q17" s="92"/>
      <c r="R17" s="217">
        <v>47</v>
      </c>
      <c r="S17" s="215"/>
      <c r="T17" s="154">
        <f t="shared" si="2"/>
        <v>0</v>
      </c>
      <c r="U17" s="2"/>
      <c r="V17" s="2"/>
      <c r="W17" s="2"/>
      <c r="X17" s="50"/>
    </row>
    <row r="18" spans="1:24" x14ac:dyDescent="0.2">
      <c r="A18" s="49"/>
      <c r="B18" s="87">
        <v>77100120</v>
      </c>
      <c r="C18" s="88" t="s">
        <v>219</v>
      </c>
      <c r="D18" s="88"/>
      <c r="E18" s="87"/>
      <c r="F18" s="89">
        <v>239</v>
      </c>
      <c r="G18" s="111"/>
      <c r="H18" s="154">
        <f t="shared" si="3"/>
        <v>0</v>
      </c>
      <c r="I18" s="90"/>
      <c r="J18" s="2"/>
      <c r="K18" s="2"/>
      <c r="L18" s="2"/>
      <c r="M18" s="91">
        <v>191000092</v>
      </c>
      <c r="N18" s="92" t="s">
        <v>151</v>
      </c>
      <c r="O18" s="82"/>
      <c r="P18" s="92"/>
      <c r="Q18" s="92"/>
      <c r="R18" s="217">
        <v>37</v>
      </c>
      <c r="S18" s="215"/>
      <c r="T18" s="154">
        <f t="shared" si="2"/>
        <v>0</v>
      </c>
      <c r="U18" s="95"/>
      <c r="V18" s="2"/>
      <c r="W18" s="2"/>
      <c r="X18" s="50"/>
    </row>
    <row r="19" spans="1:24" x14ac:dyDescent="0.2">
      <c r="A19" s="49"/>
      <c r="B19" s="87">
        <v>77100121</v>
      </c>
      <c r="C19" s="88" t="s">
        <v>220</v>
      </c>
      <c r="D19" s="88"/>
      <c r="E19" s="87"/>
      <c r="F19" s="89">
        <v>227</v>
      </c>
      <c r="G19" s="111"/>
      <c r="H19" s="154">
        <f t="shared" si="3"/>
        <v>0</v>
      </c>
      <c r="I19" s="90"/>
      <c r="J19" s="2"/>
      <c r="K19" s="2"/>
      <c r="L19" s="2"/>
      <c r="M19" s="91">
        <v>100650097</v>
      </c>
      <c r="N19" s="92" t="s">
        <v>196</v>
      </c>
      <c r="O19" s="82"/>
      <c r="P19" s="92"/>
      <c r="Q19" s="92"/>
      <c r="R19" s="217">
        <v>15</v>
      </c>
      <c r="S19" s="215"/>
      <c r="T19" s="154">
        <f t="shared" si="2"/>
        <v>0</v>
      </c>
      <c r="U19" s="96"/>
      <c r="V19" s="2"/>
      <c r="W19" s="2"/>
      <c r="X19" s="50"/>
    </row>
    <row r="20" spans="1:24" x14ac:dyDescent="0.2">
      <c r="A20" s="49"/>
      <c r="B20" s="87">
        <v>77100130</v>
      </c>
      <c r="C20" s="88" t="s">
        <v>221</v>
      </c>
      <c r="D20" s="88"/>
      <c r="E20" s="87"/>
      <c r="F20" s="89">
        <v>311</v>
      </c>
      <c r="G20" s="111"/>
      <c r="H20" s="154">
        <f t="shared" si="3"/>
        <v>0</v>
      </c>
      <c r="I20" s="90"/>
      <c r="J20" s="2"/>
      <c r="K20" s="2"/>
      <c r="L20" s="2"/>
      <c r="M20" s="91">
        <v>100650095</v>
      </c>
      <c r="N20" s="92" t="s">
        <v>215</v>
      </c>
      <c r="O20" s="82"/>
      <c r="P20" s="92"/>
      <c r="Q20" s="92"/>
      <c r="R20" s="217">
        <v>3.75</v>
      </c>
      <c r="S20" s="215"/>
      <c r="T20" s="154">
        <f t="shared" si="2"/>
        <v>0</v>
      </c>
      <c r="U20" s="97"/>
      <c r="V20" s="2"/>
      <c r="W20" s="2"/>
      <c r="X20" s="50"/>
    </row>
    <row r="21" spans="1:24" x14ac:dyDescent="0.2">
      <c r="A21" s="49"/>
      <c r="B21" s="87">
        <v>77100131</v>
      </c>
      <c r="C21" s="88" t="s">
        <v>222</v>
      </c>
      <c r="D21" s="88"/>
      <c r="E21" s="87"/>
      <c r="F21" s="89">
        <v>311</v>
      </c>
      <c r="G21" s="111"/>
      <c r="H21" s="154">
        <f t="shared" si="3"/>
        <v>0</v>
      </c>
      <c r="I21" s="90"/>
      <c r="J21" s="2"/>
      <c r="K21" s="2"/>
      <c r="L21" s="2"/>
      <c r="M21" s="91">
        <v>100650103</v>
      </c>
      <c r="N21" s="92" t="s">
        <v>216</v>
      </c>
      <c r="O21" s="82"/>
      <c r="P21" s="92"/>
      <c r="Q21" s="92"/>
      <c r="R21" s="217">
        <v>2.75</v>
      </c>
      <c r="S21" s="215"/>
      <c r="T21" s="154">
        <f t="shared" si="2"/>
        <v>0</v>
      </c>
      <c r="U21" s="157"/>
      <c r="V21" s="2"/>
      <c r="W21" s="2"/>
      <c r="X21" s="50"/>
    </row>
    <row r="22" spans="1:24" x14ac:dyDescent="0.2">
      <c r="A22" s="49"/>
      <c r="B22" s="87">
        <v>77100140</v>
      </c>
      <c r="C22" s="88" t="s">
        <v>223</v>
      </c>
      <c r="D22" s="88"/>
      <c r="E22" s="87"/>
      <c r="F22" s="89">
        <v>319</v>
      </c>
      <c r="G22" s="111"/>
      <c r="H22" s="154">
        <f t="shared" si="3"/>
        <v>0</v>
      </c>
      <c r="I22" s="90"/>
      <c r="J22" s="2"/>
      <c r="K22" s="2"/>
      <c r="L22" s="2"/>
      <c r="U22" s="157"/>
      <c r="V22" s="2"/>
      <c r="W22" s="2"/>
      <c r="X22" s="50"/>
    </row>
    <row r="23" spans="1:24" x14ac:dyDescent="0.2">
      <c r="A23" s="49"/>
      <c r="B23" s="2"/>
      <c r="C23" s="2"/>
      <c r="D23" s="2"/>
      <c r="E23" s="2"/>
      <c r="F23" s="2"/>
      <c r="G23" s="2"/>
      <c r="H23" s="2"/>
      <c r="I23" s="90"/>
      <c r="J23" s="2"/>
      <c r="K23" s="2"/>
      <c r="L23" s="2"/>
      <c r="U23" s="97"/>
      <c r="V23" s="2"/>
      <c r="W23" s="2"/>
      <c r="X23" s="50"/>
    </row>
    <row r="24" spans="1:24" x14ac:dyDescent="0.2">
      <c r="A24" s="49"/>
      <c r="B24" s="183" t="s">
        <v>231</v>
      </c>
      <c r="C24" s="2"/>
      <c r="D24" s="2"/>
      <c r="E24" s="2"/>
      <c r="F24" s="2"/>
      <c r="G24" s="2"/>
      <c r="H24" s="2"/>
      <c r="I24" s="90"/>
      <c r="J24" s="2"/>
      <c r="K24" s="2"/>
      <c r="L24" s="2"/>
      <c r="M24" s="405" t="s">
        <v>267</v>
      </c>
      <c r="N24" s="405"/>
      <c r="U24" s="98"/>
      <c r="V24" s="2"/>
      <c r="W24" s="2"/>
      <c r="X24" s="50"/>
    </row>
    <row r="25" spans="1:24" x14ac:dyDescent="0.2">
      <c r="A25" s="49"/>
      <c r="B25" s="225">
        <v>77250320</v>
      </c>
      <c r="C25" s="221" t="s">
        <v>241</v>
      </c>
      <c r="D25" s="88"/>
      <c r="E25" s="87"/>
      <c r="F25" s="219">
        <v>352</v>
      </c>
      <c r="G25" s="111"/>
      <c r="H25" s="154">
        <f t="shared" ref="H25:H29" si="4">F25*G25</f>
        <v>0</v>
      </c>
      <c r="I25" s="222"/>
      <c r="J25" s="2"/>
      <c r="K25" s="2"/>
      <c r="L25" s="2"/>
      <c r="M25" s="240"/>
      <c r="N25" s="237" t="s">
        <v>261</v>
      </c>
      <c r="O25" s="238"/>
      <c r="P25" s="223"/>
      <c r="Q25" s="223"/>
      <c r="R25" s="241">
        <v>225</v>
      </c>
      <c r="S25" s="239"/>
      <c r="T25" s="154">
        <f>R25*S25</f>
        <v>0</v>
      </c>
      <c r="U25" s="99"/>
      <c r="V25" s="2"/>
      <c r="W25" s="2"/>
      <c r="X25" s="50"/>
    </row>
    <row r="26" spans="1:24" x14ac:dyDescent="0.2">
      <c r="A26" s="49"/>
      <c r="B26" s="87">
        <v>100790925</v>
      </c>
      <c r="C26" s="221" t="s">
        <v>242</v>
      </c>
      <c r="D26" s="88"/>
      <c r="E26" s="87"/>
      <c r="F26" s="219">
        <v>420</v>
      </c>
      <c r="G26" s="112"/>
      <c r="H26" s="154">
        <f t="shared" si="4"/>
        <v>0</v>
      </c>
      <c r="I26" s="222"/>
      <c r="J26" s="2"/>
      <c r="K26" s="2"/>
      <c r="L26" s="2"/>
      <c r="M26" s="105"/>
      <c r="N26" s="237" t="s">
        <v>262</v>
      </c>
      <c r="O26" s="238"/>
      <c r="P26" s="238"/>
      <c r="Q26" s="238"/>
      <c r="R26" s="241">
        <v>232</v>
      </c>
      <c r="S26" s="239"/>
      <c r="T26" s="154">
        <f>R27*S26</f>
        <v>0</v>
      </c>
      <c r="U26" s="95"/>
      <c r="V26" s="2"/>
      <c r="W26" s="2"/>
      <c r="X26" s="50"/>
    </row>
    <row r="27" spans="1:24" x14ac:dyDescent="0.2">
      <c r="A27" s="49"/>
      <c r="B27" s="87">
        <v>100790932</v>
      </c>
      <c r="C27" s="221" t="s">
        <v>243</v>
      </c>
      <c r="D27" s="87"/>
      <c r="E27" s="87"/>
      <c r="F27" s="219">
        <v>620</v>
      </c>
      <c r="G27" s="223"/>
      <c r="H27" s="154">
        <f t="shared" si="4"/>
        <v>0</v>
      </c>
      <c r="I27" s="222"/>
      <c r="J27" s="2"/>
      <c r="K27" s="2"/>
      <c r="L27" s="2"/>
      <c r="M27" s="240"/>
      <c r="N27" s="237" t="s">
        <v>263</v>
      </c>
      <c r="O27" s="238"/>
      <c r="P27" s="223"/>
      <c r="Q27" s="223"/>
      <c r="R27" s="241">
        <v>238</v>
      </c>
      <c r="S27" s="239"/>
      <c r="T27" s="154">
        <f>R29*S27</f>
        <v>0</v>
      </c>
      <c r="U27" s="101"/>
      <c r="V27" s="2"/>
      <c r="W27" s="2"/>
      <c r="X27" s="50"/>
    </row>
    <row r="28" spans="1:24" x14ac:dyDescent="0.2">
      <c r="A28" s="49"/>
      <c r="B28" s="87"/>
      <c r="C28" s="221" t="s">
        <v>244</v>
      </c>
      <c r="D28" s="87"/>
      <c r="E28" s="87"/>
      <c r="F28" s="219">
        <v>185</v>
      </c>
      <c r="G28" s="223"/>
      <c r="H28" s="154">
        <f t="shared" si="4"/>
        <v>0</v>
      </c>
      <c r="I28" s="210"/>
      <c r="J28" s="2"/>
      <c r="K28" s="2"/>
      <c r="L28" s="2"/>
      <c r="M28" s="105"/>
      <c r="N28" s="237" t="s">
        <v>264</v>
      </c>
      <c r="O28" s="238"/>
      <c r="P28" s="238"/>
      <c r="Q28" s="238"/>
      <c r="R28" s="241">
        <v>242</v>
      </c>
      <c r="S28" s="239"/>
      <c r="T28" s="154">
        <f>R30*S28</f>
        <v>0</v>
      </c>
      <c r="U28" s="101"/>
      <c r="V28" s="2"/>
      <c r="W28" s="2"/>
      <c r="X28" s="50"/>
    </row>
    <row r="29" spans="1:24" x14ac:dyDescent="0.2">
      <c r="A29" s="49"/>
      <c r="B29" s="87"/>
      <c r="C29" s="221" t="s">
        <v>268</v>
      </c>
      <c r="D29" s="87"/>
      <c r="E29" s="87"/>
      <c r="F29" s="219">
        <v>409</v>
      </c>
      <c r="G29" s="223"/>
      <c r="H29" s="154">
        <f t="shared" si="4"/>
        <v>0</v>
      </c>
      <c r="I29" s="210"/>
      <c r="J29" s="2"/>
      <c r="K29" s="2"/>
      <c r="L29" s="2"/>
      <c r="M29" s="240"/>
      <c r="N29" s="237" t="s">
        <v>265</v>
      </c>
      <c r="O29" s="238"/>
      <c r="P29" s="223"/>
      <c r="Q29" s="223"/>
      <c r="R29" s="241">
        <v>249</v>
      </c>
      <c r="S29" s="239"/>
      <c r="T29" s="154">
        <f>R31*S29</f>
        <v>0</v>
      </c>
      <c r="U29" s="101"/>
      <c r="V29" s="2"/>
      <c r="W29" s="2"/>
      <c r="X29" s="50"/>
    </row>
    <row r="30" spans="1:24" x14ac:dyDescent="0.2">
      <c r="A30" s="49"/>
      <c r="B30" s="86"/>
      <c r="C30" s="84"/>
      <c r="D30" s="86"/>
      <c r="E30" s="86"/>
      <c r="F30" s="235"/>
      <c r="G30" s="86"/>
      <c r="H30" s="220"/>
      <c r="I30" s="210"/>
      <c r="J30" s="2"/>
      <c r="K30" s="2"/>
      <c r="L30" s="2"/>
      <c r="M30" s="240"/>
      <c r="N30" s="237" t="s">
        <v>266</v>
      </c>
      <c r="O30" s="238"/>
      <c r="P30" s="223"/>
      <c r="Q30" s="223"/>
      <c r="R30" s="241">
        <v>267</v>
      </c>
      <c r="S30" s="239"/>
      <c r="T30" s="154">
        <f>R32*S30</f>
        <v>0</v>
      </c>
      <c r="U30" s="101"/>
      <c r="V30" s="2"/>
      <c r="W30" s="2"/>
      <c r="X30" s="50"/>
    </row>
    <row r="31" spans="1:24" x14ac:dyDescent="0.2">
      <c r="A31" s="49"/>
      <c r="B31" s="2"/>
      <c r="C31" s="2"/>
      <c r="D31" s="2"/>
      <c r="E31" s="2"/>
      <c r="F31" s="2"/>
      <c r="G31" s="2"/>
      <c r="H31" s="2"/>
      <c r="I31" s="392"/>
      <c r="J31" s="392"/>
      <c r="K31" s="2"/>
      <c r="L31" s="2"/>
      <c r="U31" s="8"/>
      <c r="V31" s="2"/>
      <c r="W31" s="2"/>
      <c r="X31" s="50"/>
    </row>
    <row r="32" spans="1:24" x14ac:dyDescent="0.2">
      <c r="A32" s="49"/>
      <c r="B32" s="183" t="s">
        <v>158</v>
      </c>
      <c r="C32" s="2"/>
      <c r="D32" s="2"/>
      <c r="E32" s="2"/>
      <c r="F32" s="2"/>
      <c r="G32" s="2"/>
      <c r="H32" s="2"/>
      <c r="I32" s="2"/>
      <c r="J32" s="2"/>
      <c r="K32" s="2"/>
      <c r="L32" s="2"/>
      <c r="M32" s="184" t="s">
        <v>155</v>
      </c>
      <c r="N32" s="141"/>
      <c r="O32" s="2"/>
      <c r="P32" s="2"/>
      <c r="Q32" s="2"/>
      <c r="R32" s="2"/>
      <c r="S32" s="94"/>
      <c r="T32" s="94"/>
      <c r="U32" s="8"/>
      <c r="V32" s="2"/>
      <c r="W32" s="2"/>
      <c r="X32" s="50"/>
    </row>
    <row r="33" spans="1:24" x14ac:dyDescent="0.2">
      <c r="A33" s="49"/>
      <c r="B33" s="87">
        <v>100722234</v>
      </c>
      <c r="C33" s="88" t="s">
        <v>160</v>
      </c>
      <c r="D33" s="88"/>
      <c r="E33" s="102"/>
      <c r="F33" s="212">
        <v>974</v>
      </c>
      <c r="G33" s="111"/>
      <c r="H33" s="154">
        <f t="shared" ref="H33:H37" si="5">F33*G33</f>
        <v>0</v>
      </c>
      <c r="I33" s="103"/>
      <c r="J33" s="2"/>
      <c r="K33" s="2"/>
      <c r="L33" s="2"/>
      <c r="M33" s="87">
        <v>100754011</v>
      </c>
      <c r="N33" s="100" t="s">
        <v>156</v>
      </c>
      <c r="O33" s="82"/>
      <c r="P33" s="91"/>
      <c r="Q33" s="91"/>
      <c r="R33" s="219">
        <v>45</v>
      </c>
      <c r="S33" s="216"/>
      <c r="T33" s="154">
        <f t="shared" ref="T33:T35" si="6">R33*S33</f>
        <v>0</v>
      </c>
      <c r="U33" s="2"/>
      <c r="V33" s="2"/>
      <c r="W33" s="2"/>
      <c r="X33" s="50"/>
    </row>
    <row r="34" spans="1:24" x14ac:dyDescent="0.2">
      <c r="A34" s="49"/>
      <c r="B34" s="87">
        <v>100721316</v>
      </c>
      <c r="C34" s="100" t="s">
        <v>161</v>
      </c>
      <c r="D34" s="88"/>
      <c r="E34" s="102"/>
      <c r="F34" s="213">
        <v>372</v>
      </c>
      <c r="G34" s="112"/>
      <c r="H34" s="154">
        <f t="shared" si="5"/>
        <v>0</v>
      </c>
      <c r="I34" s="103"/>
      <c r="J34" s="2"/>
      <c r="K34" s="2"/>
      <c r="L34" s="2"/>
      <c r="M34" s="87">
        <v>100754012</v>
      </c>
      <c r="N34" s="100" t="s">
        <v>157</v>
      </c>
      <c r="O34" s="82"/>
      <c r="P34" s="91"/>
      <c r="Q34" s="91"/>
      <c r="R34" s="219">
        <v>45</v>
      </c>
      <c r="S34" s="215"/>
      <c r="T34" s="154">
        <f t="shared" si="6"/>
        <v>0</v>
      </c>
      <c r="U34" s="2"/>
      <c r="V34" s="2"/>
      <c r="W34" s="2"/>
      <c r="X34" s="50"/>
    </row>
    <row r="35" spans="1:24" x14ac:dyDescent="0.2">
      <c r="A35" s="49"/>
      <c r="B35" s="87">
        <v>100721317</v>
      </c>
      <c r="C35" s="104" t="s">
        <v>162</v>
      </c>
      <c r="D35" s="88"/>
      <c r="E35" s="102"/>
      <c r="F35" s="214">
        <v>743</v>
      </c>
      <c r="G35" s="113"/>
      <c r="H35" s="154">
        <f t="shared" si="5"/>
        <v>0</v>
      </c>
      <c r="I35" s="103"/>
      <c r="J35" s="2"/>
      <c r="K35" s="2"/>
      <c r="L35" s="2"/>
      <c r="M35" s="87">
        <v>100721226</v>
      </c>
      <c r="N35" s="100" t="s">
        <v>159</v>
      </c>
      <c r="O35" s="82"/>
      <c r="P35" s="91"/>
      <c r="Q35" s="91"/>
      <c r="R35" s="219">
        <v>301</v>
      </c>
      <c r="S35" s="215"/>
      <c r="T35" s="154">
        <f t="shared" si="6"/>
        <v>0</v>
      </c>
      <c r="U35" s="2"/>
      <c r="V35" s="2"/>
      <c r="W35" s="2"/>
      <c r="X35" s="50"/>
    </row>
    <row r="36" spans="1:24" x14ac:dyDescent="0.2">
      <c r="A36" s="49"/>
      <c r="B36" s="87">
        <v>100110066</v>
      </c>
      <c r="C36" s="104" t="s">
        <v>260</v>
      </c>
      <c r="D36" s="88"/>
      <c r="E36" s="102"/>
      <c r="F36" s="214">
        <v>355</v>
      </c>
      <c r="G36" s="113"/>
      <c r="H36" s="154">
        <f t="shared" si="5"/>
        <v>0</v>
      </c>
      <c r="I36" s="103"/>
      <c r="J36" s="2"/>
      <c r="K36" s="2"/>
      <c r="L36" s="2"/>
      <c r="M36" s="86"/>
      <c r="N36" s="155"/>
      <c r="P36" s="85"/>
      <c r="Q36" s="85"/>
      <c r="R36" s="235"/>
      <c r="S36" s="236"/>
      <c r="T36" s="220"/>
      <c r="U36" s="2"/>
      <c r="V36" s="2"/>
      <c r="W36" s="2"/>
      <c r="X36" s="50"/>
    </row>
    <row r="37" spans="1:24" x14ac:dyDescent="0.2">
      <c r="A37" s="49"/>
      <c r="B37" s="87">
        <v>100721319</v>
      </c>
      <c r="C37" s="104" t="s">
        <v>163</v>
      </c>
      <c r="D37" s="88"/>
      <c r="E37" s="102"/>
      <c r="F37" s="213">
        <v>707</v>
      </c>
      <c r="G37" s="113"/>
      <c r="H37" s="154">
        <f t="shared" si="5"/>
        <v>0</v>
      </c>
      <c r="I37" s="103"/>
      <c r="J37" s="2"/>
      <c r="K37" s="2"/>
      <c r="L37" s="2"/>
      <c r="M37" s="2"/>
      <c r="N37" s="2"/>
      <c r="O37" s="2"/>
      <c r="P37" s="2"/>
      <c r="U37" s="105"/>
      <c r="W37" s="2"/>
      <c r="X37" s="50"/>
    </row>
    <row r="38" spans="1:24" x14ac:dyDescent="0.2">
      <c r="A38" s="49"/>
      <c r="B38" s="86"/>
      <c r="C38" s="208"/>
      <c r="D38" s="209"/>
      <c r="E38" s="2"/>
      <c r="F38" s="210"/>
      <c r="G38" s="224"/>
      <c r="H38" s="220"/>
      <c r="I38" s="211"/>
      <c r="J38" s="2"/>
      <c r="K38" s="2"/>
      <c r="L38" s="2"/>
      <c r="M38" s="2"/>
      <c r="N38" s="2"/>
      <c r="O38" s="2"/>
      <c r="P38" s="2"/>
      <c r="U38" s="105"/>
      <c r="W38" s="2"/>
      <c r="X38" s="50"/>
    </row>
    <row r="39" spans="1:24" ht="14.25" customHeight="1" x14ac:dyDescent="0.2">
      <c r="A39" s="49"/>
      <c r="B39" s="2"/>
      <c r="C39" s="2"/>
      <c r="D39" s="2"/>
      <c r="E39" s="2"/>
      <c r="F39" s="2"/>
      <c r="G39" s="2"/>
      <c r="H39" s="2"/>
      <c r="I39" s="106"/>
      <c r="J39" s="2"/>
      <c r="K39" s="2"/>
      <c r="L39" s="2"/>
      <c r="M39" s="2"/>
      <c r="N39" s="2"/>
      <c r="O39" s="2"/>
      <c r="P39" s="2"/>
      <c r="Q39" s="393" t="s">
        <v>95</v>
      </c>
      <c r="R39" s="394"/>
      <c r="S39" s="395">
        <f>'EVB Order Form'!Q3</f>
        <v>0</v>
      </c>
      <c r="T39" s="396"/>
      <c r="U39" s="105"/>
      <c r="W39" s="2"/>
      <c r="X39" s="50"/>
    </row>
    <row r="40" spans="1:24" hidden="1" x14ac:dyDescent="0.2">
      <c r="A40" s="49"/>
      <c r="B40" s="2"/>
      <c r="C40" s="2"/>
      <c r="D40" s="2"/>
      <c r="E40" s="2"/>
      <c r="F40" s="2"/>
      <c r="G40" s="2"/>
      <c r="H40" s="2"/>
      <c r="I40" s="106"/>
      <c r="J40" s="2"/>
      <c r="K40" s="2"/>
      <c r="L40" s="2"/>
      <c r="M40" s="2"/>
      <c r="N40" s="2"/>
      <c r="O40" s="2"/>
      <c r="P40" s="2"/>
      <c r="Q40" s="143" t="s">
        <v>134</v>
      </c>
      <c r="R40" s="144"/>
      <c r="S40" s="142">
        <f>S42*0.1</f>
        <v>0</v>
      </c>
      <c r="T40" s="152"/>
      <c r="U40" s="105"/>
      <c r="W40" s="2"/>
      <c r="X40" s="50"/>
    </row>
    <row r="41" spans="1:24" hidden="1" x14ac:dyDescent="0.2">
      <c r="A41" s="49"/>
      <c r="B41" s="2"/>
      <c r="C41" s="2"/>
      <c r="D41" s="2"/>
      <c r="E41" s="2"/>
      <c r="F41" s="2"/>
      <c r="G41" s="2"/>
      <c r="H41" s="2"/>
      <c r="I41" s="106"/>
      <c r="J41" s="2"/>
      <c r="K41" s="2"/>
      <c r="L41" s="2"/>
      <c r="M41" s="2"/>
      <c r="N41" s="2"/>
      <c r="O41" s="2"/>
      <c r="P41" s="2"/>
      <c r="Q41" s="143"/>
      <c r="R41" s="144"/>
      <c r="S41" s="142"/>
      <c r="T41" s="152">
        <f>SUM(H9:H22,H33:H37,T9:T21,T25:T30,T33:T35,H25:H29)</f>
        <v>0</v>
      </c>
      <c r="U41" s="105"/>
      <c r="W41" s="2"/>
      <c r="X41" s="50"/>
    </row>
    <row r="42" spans="1:24" x14ac:dyDescent="0.2">
      <c r="A42" s="49"/>
      <c r="B42" s="402"/>
      <c r="C42" s="402"/>
      <c r="D42" s="2"/>
      <c r="E42" s="2"/>
      <c r="F42" s="2"/>
      <c r="G42" s="2"/>
      <c r="H42" s="2"/>
      <c r="I42" s="2"/>
      <c r="J42" s="2"/>
      <c r="K42" s="2"/>
      <c r="L42" s="2"/>
      <c r="M42" s="2"/>
      <c r="N42" s="2"/>
      <c r="O42" s="2"/>
      <c r="P42" s="2"/>
      <c r="Q42" s="410" t="s">
        <v>167</v>
      </c>
      <c r="R42" s="411"/>
      <c r="S42" s="406">
        <f>T41-(T41*S39)</f>
        <v>0</v>
      </c>
      <c r="T42" s="407"/>
      <c r="U42" s="105"/>
      <c r="W42" s="2"/>
      <c r="X42" s="50"/>
    </row>
    <row r="43" spans="1:24" ht="16" x14ac:dyDescent="0.2">
      <c r="A43" s="49"/>
      <c r="B43" s="2"/>
      <c r="C43" s="2"/>
      <c r="D43" s="85"/>
      <c r="E43" s="85"/>
      <c r="F43" s="85"/>
      <c r="G43" s="85"/>
      <c r="H43" s="2"/>
      <c r="I43" s="107"/>
      <c r="J43" s="2"/>
      <c r="K43" s="2"/>
      <c r="L43" s="2"/>
      <c r="M43" s="2"/>
      <c r="N43" s="2"/>
      <c r="O43" s="2"/>
      <c r="P43" s="2"/>
      <c r="Q43" s="158"/>
      <c r="R43" s="159" t="s">
        <v>134</v>
      </c>
      <c r="S43" s="406">
        <f>S40</f>
        <v>0</v>
      </c>
      <c r="T43" s="407"/>
      <c r="U43" s="2"/>
      <c r="V43" s="2"/>
      <c r="W43" s="2"/>
      <c r="X43" s="50"/>
    </row>
    <row r="44" spans="1:24" ht="16" thickBot="1" x14ac:dyDescent="0.25">
      <c r="A44" s="49"/>
      <c r="B44" s="2"/>
      <c r="C44" s="2"/>
      <c r="D44" s="2"/>
      <c r="E44" s="2"/>
      <c r="F44" s="2"/>
      <c r="G44" s="2"/>
      <c r="H44" s="2"/>
      <c r="I44" s="2"/>
      <c r="J44" s="2"/>
      <c r="K44" s="2"/>
      <c r="L44" s="2"/>
      <c r="M44" s="2"/>
      <c r="N44" s="2"/>
      <c r="O44" s="2"/>
      <c r="P44" s="2"/>
      <c r="Q44" s="153"/>
      <c r="R44" s="160" t="s">
        <v>179</v>
      </c>
      <c r="S44" s="408">
        <f>SUM(S42:T43)</f>
        <v>0</v>
      </c>
      <c r="T44" s="409"/>
      <c r="U44" s="2"/>
      <c r="V44" s="2"/>
      <c r="W44" s="2"/>
      <c r="X44" s="50"/>
    </row>
    <row r="45" spans="1:24" ht="16" thickTop="1" x14ac:dyDescent="0.2">
      <c r="A45" s="49"/>
      <c r="U45" s="2"/>
      <c r="V45" s="2"/>
      <c r="W45" s="2"/>
      <c r="X45" s="50"/>
    </row>
    <row r="46" spans="1:24" x14ac:dyDescent="0.2">
      <c r="A46" s="49"/>
      <c r="C46" s="114" t="s">
        <v>164</v>
      </c>
      <c r="D46" s="115"/>
      <c r="E46" s="115"/>
      <c r="F46" s="115"/>
      <c r="G46" s="115"/>
      <c r="H46" s="115"/>
      <c r="I46" s="115"/>
      <c r="J46" s="115"/>
      <c r="K46" s="116"/>
      <c r="L46" s="117" t="s">
        <v>165</v>
      </c>
      <c r="M46" s="118"/>
      <c r="N46" s="118"/>
      <c r="O46" s="115"/>
      <c r="P46" s="115"/>
      <c r="Q46" s="115"/>
      <c r="R46" s="115"/>
      <c r="S46" s="115"/>
      <c r="T46" s="119"/>
      <c r="U46" s="2"/>
      <c r="V46" s="2"/>
      <c r="W46" s="2"/>
      <c r="X46" s="50"/>
    </row>
    <row r="47" spans="1:24" x14ac:dyDescent="0.2">
      <c r="A47" s="49"/>
      <c r="C47" s="120"/>
      <c r="D47" s="121"/>
      <c r="E47" s="121"/>
      <c r="F47" s="121"/>
      <c r="G47" s="121"/>
      <c r="H47" s="121"/>
      <c r="I47" s="121"/>
      <c r="J47" s="121"/>
      <c r="K47" s="120"/>
      <c r="L47" s="121"/>
      <c r="M47" s="121"/>
      <c r="N47" s="121"/>
      <c r="O47" s="121"/>
      <c r="P47" s="121"/>
      <c r="Q47" s="121"/>
      <c r="R47" s="121"/>
      <c r="S47" s="121"/>
      <c r="T47" s="122"/>
      <c r="X47" s="50"/>
    </row>
    <row r="48" spans="1:24" x14ac:dyDescent="0.2">
      <c r="A48" s="49"/>
      <c r="C48" s="123"/>
      <c r="D48" s="124"/>
      <c r="E48" s="124"/>
      <c r="F48" s="124"/>
      <c r="G48" s="124"/>
      <c r="H48" s="124"/>
      <c r="I48" s="124"/>
      <c r="J48" s="124"/>
      <c r="K48" s="123"/>
      <c r="L48" s="124" t="s">
        <v>166</v>
      </c>
      <c r="M48" s="412"/>
      <c r="N48" s="412"/>
      <c r="O48" s="412"/>
      <c r="P48" s="124"/>
      <c r="Q48" s="124" t="s">
        <v>36</v>
      </c>
      <c r="R48" s="412"/>
      <c r="S48" s="412"/>
      <c r="T48" s="413"/>
      <c r="X48" s="50"/>
    </row>
    <row r="49" spans="1:24" x14ac:dyDescent="0.2">
      <c r="A49" s="49"/>
      <c r="C49" s="125"/>
      <c r="D49" s="126"/>
      <c r="E49" s="126"/>
      <c r="F49" s="126"/>
      <c r="G49" s="126"/>
      <c r="H49" s="126"/>
      <c r="I49" s="126"/>
      <c r="J49" s="126"/>
      <c r="K49" s="125"/>
      <c r="L49" s="126"/>
      <c r="M49" s="126"/>
      <c r="N49" s="126"/>
      <c r="O49" s="126"/>
      <c r="P49" s="126"/>
      <c r="Q49" s="126"/>
      <c r="R49" s="126"/>
      <c r="S49" s="126"/>
      <c r="T49" s="127"/>
      <c r="X49" s="50"/>
    </row>
    <row r="50" spans="1:24" ht="16" thickBot="1" x14ac:dyDescent="0.25">
      <c r="A50" s="108"/>
      <c r="B50" s="109"/>
      <c r="C50" s="109"/>
      <c r="D50" s="109"/>
      <c r="E50" s="109"/>
      <c r="F50" s="109"/>
      <c r="G50" s="109"/>
      <c r="H50" s="109"/>
      <c r="I50" s="109"/>
      <c r="J50" s="109"/>
      <c r="K50" s="109"/>
      <c r="L50" s="109"/>
      <c r="M50" s="109"/>
      <c r="N50" s="109"/>
      <c r="O50" s="109"/>
      <c r="P50" s="109"/>
      <c r="Q50" s="109"/>
      <c r="R50" s="109"/>
      <c r="S50" s="109"/>
      <c r="T50" s="109"/>
      <c r="U50" s="109"/>
      <c r="V50" s="109"/>
      <c r="W50" s="109"/>
      <c r="X50" s="110"/>
    </row>
  </sheetData>
  <mergeCells count="29">
    <mergeCell ref="S43:T43"/>
    <mergeCell ref="S44:T44"/>
    <mergeCell ref="Q42:R42"/>
    <mergeCell ref="S42:T42"/>
    <mergeCell ref="M48:O48"/>
    <mergeCell ref="R48:T48"/>
    <mergeCell ref="A4:B4"/>
    <mergeCell ref="C4:E4"/>
    <mergeCell ref="F4:H4"/>
    <mergeCell ref="Q4:S4"/>
    <mergeCell ref="M24:N24"/>
    <mergeCell ref="B42:C42"/>
    <mergeCell ref="C7:E7"/>
    <mergeCell ref="N7:P7"/>
    <mergeCell ref="B8:D8"/>
    <mergeCell ref="M8:O8"/>
    <mergeCell ref="Q39:R39"/>
    <mergeCell ref="S39:T39"/>
    <mergeCell ref="A5:B5"/>
    <mergeCell ref="C5:E5"/>
    <mergeCell ref="F5:H5"/>
    <mergeCell ref="I5:K5"/>
    <mergeCell ref="M5:O5"/>
    <mergeCell ref="Q5:S5"/>
    <mergeCell ref="S3:X3"/>
    <mergeCell ref="I4:O4"/>
    <mergeCell ref="U4:X4"/>
    <mergeCell ref="U5:X5"/>
    <mergeCell ref="I31:J31"/>
  </mergeCells>
  <printOptions horizontalCentered="1" verticalCentere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8" tint="0.39997558519241921"/>
    <pageSetUpPr fitToPage="1"/>
  </sheetPr>
  <dimension ref="A1:O31"/>
  <sheetViews>
    <sheetView showZeros="0" showRuler="0" topLeftCell="E10" zoomScaleNormal="100" zoomScaleSheetLayoutView="130" zoomScalePageLayoutView="85" workbookViewId="0">
      <selection activeCell="E4" sqref="A1:XFD1048576"/>
    </sheetView>
  </sheetViews>
  <sheetFormatPr baseColWidth="10" defaultColWidth="0" defaultRowHeight="15" zeroHeight="1" x14ac:dyDescent="0.2"/>
  <cols>
    <col min="1" max="1" width="12.83203125" customWidth="1"/>
    <col min="2" max="2" width="10.83203125" customWidth="1"/>
    <col min="3" max="3" width="11" customWidth="1"/>
    <col min="4" max="4" width="11.1640625" customWidth="1"/>
    <col min="5" max="6" width="11" customWidth="1"/>
    <col min="7" max="8" width="10.6640625" customWidth="1"/>
    <col min="9" max="9" width="11" customWidth="1"/>
    <col min="10" max="13" width="11.1640625" customWidth="1"/>
    <col min="14" max="14" width="10.6640625" customWidth="1"/>
    <col min="15" max="15" width="9.1640625" hidden="1" customWidth="1"/>
    <col min="16" max="16" width="0" hidden="1" customWidth="1"/>
  </cols>
  <sheetData>
    <row r="1" spans="1:14" ht="17.25" customHeight="1" x14ac:dyDescent="0.2">
      <c r="A1" s="9" t="e">
        <f>#REF!</f>
        <v>#REF!</v>
      </c>
      <c r="B1" s="10" t="e">
        <f>#REF!</f>
        <v>#REF!</v>
      </c>
      <c r="C1" s="11" t="e">
        <f>#REF!</f>
        <v>#REF!</v>
      </c>
      <c r="D1" s="418" t="s">
        <v>116</v>
      </c>
      <c r="E1" s="418"/>
      <c r="F1" s="418"/>
      <c r="G1" s="12" t="e">
        <f>#REF!</f>
        <v>#REF!</v>
      </c>
      <c r="H1" s="418" t="e">
        <f>#REF!</f>
        <v>#REF!</v>
      </c>
      <c r="I1" s="418"/>
      <c r="J1" s="12" t="e">
        <f>#REF!</f>
        <v>#REF!</v>
      </c>
      <c r="K1" s="415" t="e">
        <f>#REF!</f>
        <v>#REF!</v>
      </c>
      <c r="L1" s="415"/>
      <c r="M1" s="13"/>
      <c r="N1" s="16" t="e">
        <f>#REF!</f>
        <v>#REF!</v>
      </c>
    </row>
    <row r="2" spans="1:14" x14ac:dyDescent="0.2">
      <c r="A2" s="416" t="s">
        <v>82</v>
      </c>
      <c r="B2" s="416"/>
      <c r="C2" s="416"/>
      <c r="D2" s="416"/>
      <c r="E2" s="416"/>
      <c r="F2" s="416"/>
      <c r="G2" s="416"/>
      <c r="H2" s="416"/>
      <c r="I2" s="416"/>
      <c r="J2" s="416"/>
      <c r="K2" s="416"/>
      <c r="L2" s="416"/>
      <c r="M2" s="416"/>
      <c r="N2" s="416"/>
    </row>
    <row r="3" spans="1:14" ht="17.25" customHeight="1" x14ac:dyDescent="0.2">
      <c r="A3" s="414"/>
      <c r="B3" s="414"/>
      <c r="C3" s="414"/>
      <c r="D3" s="414"/>
      <c r="E3" s="414"/>
      <c r="F3" s="414"/>
      <c r="G3" s="414"/>
      <c r="H3" s="414"/>
      <c r="I3" s="414"/>
      <c r="J3" s="414"/>
      <c r="K3" s="414"/>
      <c r="L3" s="414"/>
      <c r="M3" s="414"/>
      <c r="N3" s="414"/>
    </row>
    <row r="4" spans="1:14" ht="25" customHeight="1" x14ac:dyDescent="0.2">
      <c r="A4" s="417"/>
      <c r="B4" s="417"/>
      <c r="C4" s="417"/>
      <c r="D4" s="417"/>
      <c r="E4" s="417"/>
      <c r="F4" s="417"/>
      <c r="G4" s="417"/>
      <c r="H4" s="417"/>
      <c r="I4" s="417"/>
      <c r="J4" s="417"/>
      <c r="K4" s="417"/>
      <c r="L4" s="417"/>
      <c r="M4" s="417"/>
      <c r="N4" s="417"/>
    </row>
    <row r="5" spans="1:14" ht="25" customHeight="1" x14ac:dyDescent="0.2">
      <c r="A5" s="417"/>
      <c r="B5" s="417"/>
      <c r="C5" s="417"/>
      <c r="D5" s="417"/>
      <c r="E5" s="417"/>
      <c r="F5" s="417"/>
      <c r="G5" s="417"/>
      <c r="H5" s="417"/>
      <c r="I5" s="417"/>
      <c r="J5" s="417"/>
      <c r="K5" s="417"/>
      <c r="L5" s="417"/>
      <c r="M5" s="417"/>
      <c r="N5" s="417"/>
    </row>
    <row r="6" spans="1:14" ht="25" customHeight="1" x14ac:dyDescent="0.2">
      <c r="A6" s="417"/>
      <c r="B6" s="417"/>
      <c r="C6" s="417"/>
      <c r="D6" s="417"/>
      <c r="E6" s="417"/>
      <c r="F6" s="417"/>
      <c r="G6" s="417"/>
      <c r="H6" s="417"/>
      <c r="I6" s="417"/>
      <c r="J6" s="417"/>
      <c r="K6" s="417"/>
      <c r="L6" s="417"/>
      <c r="M6" s="417"/>
      <c r="N6" s="417"/>
    </row>
    <row r="7" spans="1:14" ht="25" customHeight="1" x14ac:dyDescent="0.2">
      <c r="A7" s="417"/>
      <c r="B7" s="417"/>
      <c r="C7" s="417"/>
      <c r="D7" s="417"/>
      <c r="E7" s="417"/>
      <c r="F7" s="417"/>
      <c r="G7" s="417"/>
      <c r="H7" s="417"/>
      <c r="I7" s="417"/>
      <c r="J7" s="417"/>
      <c r="K7" s="417"/>
      <c r="L7" s="417"/>
      <c r="M7" s="417"/>
      <c r="N7" s="417"/>
    </row>
    <row r="8" spans="1:14" ht="25" customHeight="1" x14ac:dyDescent="0.2">
      <c r="A8" s="417"/>
      <c r="B8" s="417"/>
      <c r="C8" s="417"/>
      <c r="D8" s="417"/>
      <c r="E8" s="417"/>
      <c r="F8" s="417"/>
      <c r="G8" s="417"/>
      <c r="H8" s="417"/>
      <c r="I8" s="417"/>
      <c r="J8" s="417"/>
      <c r="K8" s="417"/>
      <c r="L8" s="417"/>
      <c r="M8" s="417"/>
      <c r="N8" s="417"/>
    </row>
    <row r="9" spans="1:14" ht="25" customHeight="1" x14ac:dyDescent="0.2">
      <c r="A9" s="417"/>
      <c r="B9" s="417"/>
      <c r="C9" s="417"/>
      <c r="D9" s="417"/>
      <c r="E9" s="417"/>
      <c r="F9" s="417"/>
      <c r="G9" s="417"/>
      <c r="H9" s="417"/>
      <c r="I9" s="417"/>
      <c r="J9" s="417"/>
      <c r="K9" s="417"/>
      <c r="L9" s="417"/>
      <c r="M9" s="417"/>
      <c r="N9" s="417"/>
    </row>
    <row r="10" spans="1:14" ht="27" customHeight="1" x14ac:dyDescent="0.2">
      <c r="A10" s="417"/>
      <c r="B10" s="417"/>
      <c r="C10" s="417"/>
      <c r="D10" s="417"/>
      <c r="E10" s="417"/>
      <c r="F10" s="417"/>
      <c r="G10" s="417"/>
      <c r="H10" s="417"/>
      <c r="I10" s="417"/>
      <c r="J10" s="417"/>
      <c r="K10" s="417"/>
      <c r="L10" s="417"/>
      <c r="M10" s="417"/>
      <c r="N10" s="417"/>
    </row>
    <row r="11" spans="1:14" ht="18.75" customHeight="1" x14ac:dyDescent="0.2">
      <c r="A11" s="417"/>
      <c r="B11" s="417"/>
      <c r="C11" s="417"/>
      <c r="D11" s="417"/>
      <c r="E11" s="417"/>
      <c r="F11" s="417"/>
      <c r="G11" s="417"/>
      <c r="H11" s="417"/>
      <c r="I11" s="417"/>
      <c r="J11" s="417"/>
      <c r="K11" s="417"/>
      <c r="L11" s="417"/>
      <c r="M11" s="417"/>
      <c r="N11" s="417"/>
    </row>
    <row r="12" spans="1:14" ht="25" customHeight="1" x14ac:dyDescent="0.2">
      <c r="A12" s="417"/>
      <c r="B12" s="417"/>
      <c r="C12" s="417"/>
      <c r="D12" s="417"/>
      <c r="E12" s="417"/>
      <c r="F12" s="417"/>
      <c r="G12" s="417"/>
      <c r="H12" s="417"/>
      <c r="I12" s="417"/>
      <c r="J12" s="417"/>
      <c r="K12" s="417"/>
      <c r="L12" s="417"/>
      <c r="M12" s="417"/>
      <c r="N12" s="417"/>
    </row>
    <row r="13" spans="1:14" ht="25" customHeight="1" x14ac:dyDescent="0.2">
      <c r="A13" s="417"/>
      <c r="B13" s="417"/>
      <c r="C13" s="417"/>
      <c r="D13" s="417"/>
      <c r="E13" s="417"/>
      <c r="F13" s="417"/>
      <c r="G13" s="417"/>
      <c r="H13" s="417"/>
      <c r="I13" s="417"/>
      <c r="J13" s="417"/>
      <c r="K13" s="417"/>
      <c r="L13" s="417"/>
      <c r="M13" s="417"/>
      <c r="N13" s="417"/>
    </row>
    <row r="14" spans="1:14" ht="25" customHeight="1" x14ac:dyDescent="0.2">
      <c r="A14" s="417"/>
      <c r="B14" s="417"/>
      <c r="C14" s="417"/>
      <c r="D14" s="417"/>
      <c r="E14" s="417"/>
      <c r="F14" s="417"/>
      <c r="G14" s="417"/>
      <c r="H14" s="417"/>
      <c r="I14" s="417"/>
      <c r="J14" s="417"/>
      <c r="K14" s="417"/>
      <c r="L14" s="417"/>
      <c r="M14" s="417"/>
      <c r="N14" s="417"/>
    </row>
    <row r="15" spans="1:14" ht="25" customHeight="1" x14ac:dyDescent="0.2">
      <c r="A15" s="417"/>
      <c r="B15" s="417"/>
      <c r="C15" s="417"/>
      <c r="D15" s="417"/>
      <c r="E15" s="417"/>
      <c r="F15" s="417"/>
      <c r="G15" s="417"/>
      <c r="H15" s="417"/>
      <c r="I15" s="417"/>
      <c r="J15" s="417"/>
      <c r="K15" s="417"/>
      <c r="L15" s="417"/>
      <c r="M15" s="417"/>
      <c r="N15" s="417"/>
    </row>
    <row r="16" spans="1:14" ht="25" customHeight="1" x14ac:dyDescent="0.2">
      <c r="A16" s="417"/>
      <c r="B16" s="417"/>
      <c r="C16" s="417"/>
      <c r="D16" s="417"/>
      <c r="E16" s="417"/>
      <c r="F16" s="417"/>
      <c r="G16" s="417"/>
      <c r="H16" s="417"/>
      <c r="I16" s="417"/>
      <c r="J16" s="417"/>
      <c r="K16" s="417"/>
      <c r="L16" s="417"/>
      <c r="M16" s="417"/>
      <c r="N16" s="417"/>
    </row>
    <row r="17" spans="1:15" ht="14.25" customHeight="1" x14ac:dyDescent="0.2">
      <c r="A17" s="417"/>
      <c r="B17" s="417"/>
      <c r="C17" s="417"/>
      <c r="D17" s="417"/>
      <c r="E17" s="417"/>
      <c r="F17" s="417"/>
      <c r="G17" s="417"/>
      <c r="H17" s="417"/>
      <c r="I17" s="417"/>
      <c r="J17" s="417"/>
      <c r="K17" s="417"/>
      <c r="L17" s="417"/>
      <c r="M17" s="417"/>
      <c r="N17" s="417"/>
      <c r="O17" s="5"/>
    </row>
    <row r="18" spans="1:15" ht="25" customHeight="1" x14ac:dyDescent="0.2">
      <c r="A18" s="417"/>
      <c r="B18" s="417"/>
      <c r="C18" s="417"/>
      <c r="D18" s="417"/>
      <c r="E18" s="417"/>
      <c r="F18" s="417"/>
      <c r="G18" s="417"/>
      <c r="H18" s="417"/>
      <c r="I18" s="417"/>
      <c r="J18" s="417"/>
      <c r="K18" s="417"/>
      <c r="L18" s="417"/>
      <c r="M18" s="417"/>
      <c r="N18" s="417"/>
    </row>
    <row r="19" spans="1:15" ht="25" customHeight="1" x14ac:dyDescent="0.2">
      <c r="A19" s="417"/>
      <c r="B19" s="417"/>
      <c r="C19" s="417"/>
      <c r="D19" s="417"/>
      <c r="E19" s="417"/>
      <c r="F19" s="417"/>
      <c r="G19" s="417"/>
      <c r="H19" s="417"/>
      <c r="I19" s="417"/>
      <c r="J19" s="417"/>
      <c r="K19" s="417"/>
      <c r="L19" s="417"/>
      <c r="M19" s="417"/>
      <c r="N19" s="417"/>
    </row>
    <row r="20" spans="1:15" ht="25" customHeight="1" x14ac:dyDescent="0.2">
      <c r="A20" s="417"/>
      <c r="B20" s="417"/>
      <c r="C20" s="417"/>
      <c r="D20" s="417"/>
      <c r="E20" s="417"/>
      <c r="F20" s="417"/>
      <c r="G20" s="417"/>
      <c r="H20" s="417"/>
      <c r="I20" s="417"/>
      <c r="J20" s="417"/>
      <c r="K20" s="417"/>
      <c r="L20" s="417"/>
      <c r="M20" s="417"/>
      <c r="N20" s="417"/>
    </row>
    <row r="21" spans="1:15" ht="15" customHeight="1" x14ac:dyDescent="0.2">
      <c r="A21" s="15"/>
    </row>
    <row r="22" spans="1:15" x14ac:dyDescent="0.2"/>
    <row r="23" spans="1:15" x14ac:dyDescent="0.2"/>
    <row r="24" spans="1:15" x14ac:dyDescent="0.2"/>
    <row r="25" spans="1:15" x14ac:dyDescent="0.2"/>
    <row r="26" spans="1:15" x14ac:dyDescent="0.2"/>
    <row r="27" spans="1:15" x14ac:dyDescent="0.2"/>
    <row r="28" spans="1:15" x14ac:dyDescent="0.2"/>
    <row r="29" spans="1:15" x14ac:dyDescent="0.2"/>
    <row r="30" spans="1:15" x14ac:dyDescent="0.2"/>
    <row r="31" spans="1:15" hidden="1" x14ac:dyDescent="0.2">
      <c r="A31" s="414"/>
      <c r="B31" s="414"/>
      <c r="C31" s="414"/>
      <c r="D31" s="414"/>
      <c r="E31" s="414"/>
      <c r="F31" s="414"/>
      <c r="G31" s="414"/>
      <c r="H31" s="414"/>
      <c r="I31" s="414"/>
      <c r="J31" s="414"/>
      <c r="K31" s="414"/>
      <c r="L31" s="414"/>
      <c r="M31" s="414"/>
      <c r="N31" s="414"/>
    </row>
  </sheetData>
  <sheetProtection algorithmName="SHA-512" hashValue="+Tqz53lA3HJfyAKNUG4MmzO4U26kVZ8v5/gHvOdNCJ7TLpCoQrBv/hxvrK2maFU0LS56Yl/q1Qu5gFb7dqZQdw==" saltValue="0bHWlZPXG5Ags/ZjrlL2Rw==" spinCount="100000" sheet="1" objects="1" scenarios="1"/>
  <customSheetViews>
    <customSheetView guid="{661026DD-70AE-4D87-AEDD-231A7C1493DC}" scale="85" showPageBreaks="1" fitToPage="1" printArea="1" view="pageLayout" showRuler="0" topLeftCell="A2">
      <selection activeCell="N1" sqref="A1:N32"/>
      <pageMargins left="0.25" right="0.25" top="0.75" bottom="0.75" header="0.3" footer="0.3"/>
      <printOptions horizontalCentered="1" verticalCentered="1"/>
      <pageSetup scale="80" orientation="landscape" r:id="rId1"/>
      <headerFooter>
        <oddFooter>&amp;L&amp;"Franklin Gothic Book,Bold"&amp;9HORISO sales@horiso.com&amp;R&amp;"Franklin Gothic Book,Bold"&amp;10TILTING AND LIFTING DEVICES POSITIONS AND SPACINGS</oddFooter>
      </headerFooter>
    </customSheetView>
  </customSheetViews>
  <mergeCells count="7">
    <mergeCell ref="A31:N31"/>
    <mergeCell ref="K1:L1"/>
    <mergeCell ref="A2:N2"/>
    <mergeCell ref="A3:N3"/>
    <mergeCell ref="A4:N20"/>
    <mergeCell ref="D1:F1"/>
    <mergeCell ref="H1:I1"/>
  </mergeCells>
  <conditionalFormatting sqref="B1 D1">
    <cfRule type="notContainsBlanks" dxfId="3" priority="1">
      <formula>LEN(TRIM(B1))&gt;0</formula>
    </cfRule>
  </conditionalFormatting>
  <conditionalFormatting sqref="H1">
    <cfRule type="expression" dxfId="2" priority="2">
      <formula>$H$1&gt;0</formula>
    </cfRule>
  </conditionalFormatting>
  <conditionalFormatting sqref="K1">
    <cfRule type="cellIs" dxfId="1" priority="4" operator="greaterThan">
      <formula>0</formula>
    </cfRule>
  </conditionalFormatting>
  <conditionalFormatting sqref="N1">
    <cfRule type="cellIs" dxfId="0" priority="3" operator="greaterThan">
      <formula>0</formula>
    </cfRule>
  </conditionalFormatting>
  <dataValidations count="1">
    <dataValidation type="list" allowBlank="1" showInputMessage="1" showErrorMessage="1" sqref="B1" xr:uid="{00000000-0002-0000-0600-000000000000}">
      <formula1>$P$56:$R$56</formula1>
    </dataValidation>
  </dataValidations>
  <printOptions horizontalCentered="1" verticalCentered="1"/>
  <pageMargins left="0.25" right="0.25" top="0.75" bottom="0.75" header="0.3" footer="0.3"/>
  <pageSetup scale="85" orientation="landscape" r:id="rId2"/>
  <headerFooter>
    <oddFooter>&amp;L&amp;"Franklin Gothic Book,Bold"&amp;9HORISO sales@horiso.com&amp;R&amp;"Franklin Gothic Book,Bold"&amp;10TILTING AND LIFTING DEVICES POSITIONS AND SPACINGS</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EVB Order Form</vt:lpstr>
      <vt:lpstr>Sheet1</vt:lpstr>
      <vt:lpstr>Cable Positions</vt:lpstr>
      <vt:lpstr>Components Order Form</vt:lpstr>
      <vt:lpstr>Components Positions 1</vt:lpstr>
      <vt:lpstr>bend</vt:lpstr>
      <vt:lpstr>bracket</vt:lpstr>
      <vt:lpstr>color</vt:lpstr>
      <vt:lpstr>color\</vt:lpstr>
      <vt:lpstr>colour</vt:lpstr>
      <vt:lpstr>control</vt:lpstr>
      <vt:lpstr>Daylight</vt:lpstr>
      <vt:lpstr>DISCOUNT</vt:lpstr>
      <vt:lpstr>exten</vt:lpstr>
      <vt:lpstr>extent</vt:lpstr>
      <vt:lpstr>finish</vt:lpstr>
      <vt:lpstr>fixing</vt:lpstr>
      <vt:lpstr>form</vt:lpstr>
      <vt:lpstr>HI</vt:lpstr>
      <vt:lpstr>Install</vt:lpstr>
      <vt:lpstr>Mount</vt:lpstr>
      <vt:lpstr>opening</vt:lpstr>
      <vt:lpstr>oper</vt:lpstr>
      <vt:lpstr>pelm</vt:lpstr>
      <vt:lpstr>perf</vt:lpstr>
      <vt:lpstr>'Components Order Form'!Print_Area</vt:lpstr>
      <vt:lpstr>'Components Positions 1'!Print_Area</vt:lpstr>
      <vt:lpstr>'EVB Order Form'!Print_Area</vt:lpstr>
      <vt:lpstr>setup</vt:lpstr>
      <vt:lpstr>sys</vt:lpstr>
      <vt:lpstr>syss</vt:lpstr>
      <vt:lpstr>syst</vt:lpstr>
      <vt:lpstr>System</vt:lpstr>
      <vt:lpstr>termi</vt:lpstr>
      <vt:lpstr>terms</vt:lpstr>
      <vt:lpstr>TILT</vt:lpstr>
      <vt:lpstr>Voltage</vt:lpstr>
      <vt:lpstr>YN</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Microsoft Office User</cp:lastModifiedBy>
  <cp:lastPrinted>2017-02-09T02:06:29Z</cp:lastPrinted>
  <dcterms:created xsi:type="dcterms:W3CDTF">2010-11-09T00:33:07Z</dcterms:created>
  <dcterms:modified xsi:type="dcterms:W3CDTF">2023-08-18T00:10:06Z</dcterms:modified>
</cp:coreProperties>
</file>